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DOKUMENTY\2018_19\sanace zdiva\podklady_VZ_l_rapantova_první_verze\sanace vlhkého zdiva dokumentace GFPVM_TKV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Pol'!$A$1:$W$316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97" i="12" l="1"/>
  <c r="BA295" i="12"/>
  <c r="BA289" i="12"/>
  <c r="BA287" i="12"/>
  <c r="BA285" i="12"/>
  <c r="BA278" i="12"/>
  <c r="BA262" i="12"/>
  <c r="BA259" i="12"/>
  <c r="BA254" i="12"/>
  <c r="BA251" i="12"/>
  <c r="BA232" i="12"/>
  <c r="BA217" i="12"/>
  <c r="BA210" i="12"/>
  <c r="BA91" i="12"/>
  <c r="G9" i="12"/>
  <c r="M9" i="12" s="1"/>
  <c r="I9" i="12"/>
  <c r="K9" i="12"/>
  <c r="O9" i="12"/>
  <c r="Q9" i="12"/>
  <c r="V9" i="12"/>
  <c r="G14" i="12"/>
  <c r="I14" i="12"/>
  <c r="K14" i="12"/>
  <c r="M14" i="12"/>
  <c r="O14" i="12"/>
  <c r="Q14" i="12"/>
  <c r="V14" i="12"/>
  <c r="G19" i="12"/>
  <c r="I19" i="12"/>
  <c r="K19" i="12"/>
  <c r="M19" i="12"/>
  <c r="O19" i="12"/>
  <c r="Q19" i="12"/>
  <c r="V19" i="12"/>
  <c r="G24" i="12"/>
  <c r="M24" i="12" s="1"/>
  <c r="I24" i="12"/>
  <c r="K24" i="12"/>
  <c r="O24" i="12"/>
  <c r="Q24" i="12"/>
  <c r="V24" i="12"/>
  <c r="G30" i="12"/>
  <c r="M30" i="12" s="1"/>
  <c r="I30" i="12"/>
  <c r="K30" i="12"/>
  <c r="O30" i="12"/>
  <c r="Q30" i="12"/>
  <c r="V30" i="12"/>
  <c r="G35" i="12"/>
  <c r="I35" i="12"/>
  <c r="K35" i="12"/>
  <c r="M35" i="12"/>
  <c r="O35" i="12"/>
  <c r="Q35" i="12"/>
  <c r="V35" i="12"/>
  <c r="G40" i="12"/>
  <c r="AF306" i="12" s="1"/>
  <c r="I40" i="12"/>
  <c r="K40" i="12"/>
  <c r="O40" i="12"/>
  <c r="Q40" i="12"/>
  <c r="V40" i="12"/>
  <c r="G45" i="12"/>
  <c r="M45" i="12" s="1"/>
  <c r="I45" i="12"/>
  <c r="K45" i="12"/>
  <c r="O45" i="12"/>
  <c r="Q45" i="12"/>
  <c r="V45" i="12"/>
  <c r="G51" i="12"/>
  <c r="I51" i="12"/>
  <c r="K51" i="12"/>
  <c r="M51" i="12"/>
  <c r="O51" i="12"/>
  <c r="Q51" i="12"/>
  <c r="V51" i="12"/>
  <c r="G57" i="12"/>
  <c r="M57" i="12" s="1"/>
  <c r="I57" i="12"/>
  <c r="K57" i="12"/>
  <c r="O57" i="12"/>
  <c r="Q57" i="12"/>
  <c r="V57" i="12"/>
  <c r="G63" i="12"/>
  <c r="I63" i="12"/>
  <c r="K63" i="12"/>
  <c r="M63" i="12"/>
  <c r="O63" i="12"/>
  <c r="Q63" i="12"/>
  <c r="V63" i="12"/>
  <c r="G68" i="12"/>
  <c r="M68" i="12" s="1"/>
  <c r="I68" i="12"/>
  <c r="K68" i="12"/>
  <c r="O68" i="12"/>
  <c r="Q68" i="12"/>
  <c r="V68" i="12"/>
  <c r="G75" i="12"/>
  <c r="M75" i="12" s="1"/>
  <c r="I75" i="12"/>
  <c r="K75" i="12"/>
  <c r="O75" i="12"/>
  <c r="Q75" i="12"/>
  <c r="V75" i="12"/>
  <c r="G78" i="12"/>
  <c r="I78" i="12"/>
  <c r="K78" i="12"/>
  <c r="M78" i="12"/>
  <c r="O78" i="12"/>
  <c r="Q78" i="12"/>
  <c r="V78" i="12"/>
  <c r="G82" i="12"/>
  <c r="M82" i="12" s="1"/>
  <c r="I82" i="12"/>
  <c r="K82" i="12"/>
  <c r="O82" i="12"/>
  <c r="Q82" i="12"/>
  <c r="V82" i="12"/>
  <c r="G85" i="12"/>
  <c r="M85" i="12" s="1"/>
  <c r="I85" i="12"/>
  <c r="K85" i="12"/>
  <c r="O85" i="12"/>
  <c r="Q85" i="12"/>
  <c r="V85" i="12"/>
  <c r="G90" i="12"/>
  <c r="M90" i="12" s="1"/>
  <c r="I90" i="12"/>
  <c r="K90" i="12"/>
  <c r="O90" i="12"/>
  <c r="Q90" i="12"/>
  <c r="V90" i="12"/>
  <c r="G94" i="12"/>
  <c r="I94" i="12"/>
  <c r="K94" i="12"/>
  <c r="M94" i="12"/>
  <c r="O94" i="12"/>
  <c r="Q94" i="12"/>
  <c r="V94" i="12"/>
  <c r="G97" i="12"/>
  <c r="M97" i="12" s="1"/>
  <c r="I97" i="12"/>
  <c r="K97" i="12"/>
  <c r="O97" i="12"/>
  <c r="Q97" i="12"/>
  <c r="V97" i="12"/>
  <c r="G101" i="12"/>
  <c r="M101" i="12" s="1"/>
  <c r="I101" i="12"/>
  <c r="I100" i="12" s="1"/>
  <c r="K101" i="12"/>
  <c r="O101" i="12"/>
  <c r="Q101" i="12"/>
  <c r="V101" i="12"/>
  <c r="G103" i="12"/>
  <c r="I103" i="12"/>
  <c r="K103" i="12"/>
  <c r="O103" i="12"/>
  <c r="Q103" i="12"/>
  <c r="Q100" i="12" s="1"/>
  <c r="V103" i="12"/>
  <c r="G106" i="12"/>
  <c r="M106" i="12" s="1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4" i="12"/>
  <c r="M114" i="12" s="1"/>
  <c r="I114" i="12"/>
  <c r="K114" i="12"/>
  <c r="O114" i="12"/>
  <c r="Q114" i="12"/>
  <c r="V114" i="12"/>
  <c r="G119" i="12"/>
  <c r="I119" i="12"/>
  <c r="K119" i="12"/>
  <c r="O119" i="12"/>
  <c r="Q119" i="12"/>
  <c r="V119" i="12"/>
  <c r="G124" i="12"/>
  <c r="M124" i="12" s="1"/>
  <c r="I124" i="12"/>
  <c r="K124" i="12"/>
  <c r="O124" i="12"/>
  <c r="Q124" i="12"/>
  <c r="V124" i="12"/>
  <c r="G129" i="12"/>
  <c r="M129" i="12" s="1"/>
  <c r="I129" i="12"/>
  <c r="K129" i="12"/>
  <c r="O129" i="12"/>
  <c r="Q129" i="12"/>
  <c r="V129" i="12"/>
  <c r="G134" i="12"/>
  <c r="I134" i="12"/>
  <c r="K134" i="12"/>
  <c r="M134" i="12"/>
  <c r="O134" i="12"/>
  <c r="Q134" i="12"/>
  <c r="V134" i="12"/>
  <c r="G140" i="12"/>
  <c r="M140" i="12" s="1"/>
  <c r="I140" i="12"/>
  <c r="K140" i="12"/>
  <c r="O140" i="12"/>
  <c r="Q140" i="12"/>
  <c r="V140" i="12"/>
  <c r="O143" i="12"/>
  <c r="G144" i="12"/>
  <c r="M144" i="12" s="1"/>
  <c r="M143" i="12" s="1"/>
  <c r="I144" i="12"/>
  <c r="I143" i="12" s="1"/>
  <c r="K144" i="12"/>
  <c r="K143" i="12" s="1"/>
  <c r="O144" i="12"/>
  <c r="Q144" i="12"/>
  <c r="Q143" i="12" s="1"/>
  <c r="V144" i="12"/>
  <c r="V143" i="12" s="1"/>
  <c r="G149" i="12"/>
  <c r="I149" i="12"/>
  <c r="K149" i="12"/>
  <c r="M149" i="12"/>
  <c r="O149" i="12"/>
  <c r="Q149" i="12"/>
  <c r="V149" i="12"/>
  <c r="G155" i="12"/>
  <c r="M155" i="12" s="1"/>
  <c r="I155" i="12"/>
  <c r="K155" i="12"/>
  <c r="O155" i="12"/>
  <c r="Q155" i="12"/>
  <c r="V155" i="12"/>
  <c r="G157" i="12"/>
  <c r="M157" i="12" s="1"/>
  <c r="I157" i="12"/>
  <c r="K157" i="12"/>
  <c r="O157" i="12"/>
  <c r="Q157" i="12"/>
  <c r="V157" i="12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O154" i="12" s="1"/>
  <c r="Q160" i="12"/>
  <c r="V160" i="12"/>
  <c r="G162" i="12"/>
  <c r="M162" i="12" s="1"/>
  <c r="I162" i="12"/>
  <c r="K162" i="12"/>
  <c r="O162" i="12"/>
  <c r="Q162" i="12"/>
  <c r="V162" i="12"/>
  <c r="G166" i="12"/>
  <c r="I166" i="12"/>
  <c r="K166" i="12"/>
  <c r="K165" i="12" s="1"/>
  <c r="O166" i="12"/>
  <c r="Q166" i="12"/>
  <c r="V166" i="12"/>
  <c r="V165" i="12" s="1"/>
  <c r="G167" i="12"/>
  <c r="M167" i="12" s="1"/>
  <c r="I167" i="12"/>
  <c r="K167" i="12"/>
  <c r="O167" i="12"/>
  <c r="Q167" i="12"/>
  <c r="V167" i="12"/>
  <c r="G168" i="12"/>
  <c r="M168" i="12" s="1"/>
  <c r="I168" i="12"/>
  <c r="I165" i="12" s="1"/>
  <c r="K168" i="12"/>
  <c r="O168" i="12"/>
  <c r="Q168" i="12"/>
  <c r="Q165" i="12" s="1"/>
  <c r="V168" i="12"/>
  <c r="Q169" i="12"/>
  <c r="V169" i="12"/>
  <c r="G170" i="12"/>
  <c r="G169" i="12" s="1"/>
  <c r="I56" i="1" s="1"/>
  <c r="I170" i="12"/>
  <c r="I169" i="12" s="1"/>
  <c r="K170" i="12"/>
  <c r="K169" i="12" s="1"/>
  <c r="M170" i="12"/>
  <c r="M169" i="12" s="1"/>
  <c r="O170" i="12"/>
  <c r="O169" i="12" s="1"/>
  <c r="Q170" i="12"/>
  <c r="V170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80" i="12"/>
  <c r="M180" i="12" s="1"/>
  <c r="I180" i="12"/>
  <c r="K180" i="12"/>
  <c r="O180" i="12"/>
  <c r="O173" i="12" s="1"/>
  <c r="Q180" i="12"/>
  <c r="V180" i="12"/>
  <c r="G182" i="12"/>
  <c r="M182" i="12" s="1"/>
  <c r="I182" i="12"/>
  <c r="K182" i="12"/>
  <c r="O182" i="12"/>
  <c r="Q182" i="12"/>
  <c r="V182" i="12"/>
  <c r="G185" i="12"/>
  <c r="G184" i="12" s="1"/>
  <c r="I58" i="1" s="1"/>
  <c r="I185" i="12"/>
  <c r="K185" i="12"/>
  <c r="O185" i="12"/>
  <c r="Q185" i="12"/>
  <c r="V185" i="12"/>
  <c r="G190" i="12"/>
  <c r="M190" i="12" s="1"/>
  <c r="I190" i="12"/>
  <c r="K190" i="12"/>
  <c r="O190" i="12"/>
  <c r="Q190" i="12"/>
  <c r="V190" i="12"/>
  <c r="G193" i="12"/>
  <c r="M193" i="12" s="1"/>
  <c r="I193" i="12"/>
  <c r="K193" i="12"/>
  <c r="O193" i="12"/>
  <c r="Q193" i="12"/>
  <c r="V193" i="12"/>
  <c r="G198" i="12"/>
  <c r="M198" i="12" s="1"/>
  <c r="I198" i="12"/>
  <c r="K198" i="12"/>
  <c r="O198" i="12"/>
  <c r="Q198" i="12"/>
  <c r="V198" i="12"/>
  <c r="V184" i="12" s="1"/>
  <c r="G201" i="12"/>
  <c r="I201" i="12"/>
  <c r="K201" i="12"/>
  <c r="M201" i="12"/>
  <c r="O201" i="12"/>
  <c r="Q201" i="12"/>
  <c r="V201" i="12"/>
  <c r="G203" i="12"/>
  <c r="M203" i="12" s="1"/>
  <c r="I203" i="12"/>
  <c r="K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4" i="12"/>
  <c r="M214" i="12" s="1"/>
  <c r="I214" i="12"/>
  <c r="K214" i="12"/>
  <c r="O214" i="12"/>
  <c r="Q214" i="12"/>
  <c r="V214" i="12"/>
  <c r="G216" i="12"/>
  <c r="M216" i="12" s="1"/>
  <c r="I216" i="12"/>
  <c r="K216" i="12"/>
  <c r="O216" i="12"/>
  <c r="Q216" i="12"/>
  <c r="V216" i="12"/>
  <c r="G221" i="12"/>
  <c r="M221" i="12" s="1"/>
  <c r="I221" i="12"/>
  <c r="K221" i="12"/>
  <c r="O221" i="12"/>
  <c r="Q221" i="12"/>
  <c r="V221" i="12"/>
  <c r="G226" i="12"/>
  <c r="I226" i="12"/>
  <c r="K226" i="12"/>
  <c r="O226" i="12"/>
  <c r="Q226" i="12"/>
  <c r="V226" i="12"/>
  <c r="G231" i="12"/>
  <c r="M231" i="12" s="1"/>
  <c r="I231" i="12"/>
  <c r="K231" i="12"/>
  <c r="O231" i="12"/>
  <c r="Q231" i="12"/>
  <c r="Q215" i="12" s="1"/>
  <c r="V231" i="12"/>
  <c r="G234" i="12"/>
  <c r="M234" i="12" s="1"/>
  <c r="I234" i="12"/>
  <c r="K234" i="12"/>
  <c r="O234" i="12"/>
  <c r="Q234" i="12"/>
  <c r="V234" i="12"/>
  <c r="G240" i="12"/>
  <c r="M240" i="12" s="1"/>
  <c r="M239" i="12" s="1"/>
  <c r="I240" i="12"/>
  <c r="I239" i="12" s="1"/>
  <c r="K240" i="12"/>
  <c r="K239" i="12" s="1"/>
  <c r="O240" i="12"/>
  <c r="O239" i="12" s="1"/>
  <c r="Q240" i="12"/>
  <c r="Q239" i="12" s="1"/>
  <c r="V240" i="12"/>
  <c r="V239" i="12" s="1"/>
  <c r="Q242" i="12"/>
  <c r="G243" i="12"/>
  <c r="G242" i="12" s="1"/>
  <c r="I61" i="1" s="1"/>
  <c r="I243" i="12"/>
  <c r="I242" i="12" s="1"/>
  <c r="K243" i="12"/>
  <c r="K242" i="12" s="1"/>
  <c r="M243" i="12"/>
  <c r="O243" i="12"/>
  <c r="Q243" i="12"/>
  <c r="V243" i="12"/>
  <c r="V242" i="12" s="1"/>
  <c r="G246" i="12"/>
  <c r="M246" i="12" s="1"/>
  <c r="I246" i="12"/>
  <c r="K246" i="12"/>
  <c r="O246" i="12"/>
  <c r="O242" i="12" s="1"/>
  <c r="Q246" i="12"/>
  <c r="V246" i="12"/>
  <c r="G250" i="12"/>
  <c r="M250" i="12" s="1"/>
  <c r="I250" i="12"/>
  <c r="K250" i="12"/>
  <c r="O250" i="12"/>
  <c r="Q250" i="12"/>
  <c r="V250" i="12"/>
  <c r="G253" i="12"/>
  <c r="M253" i="12" s="1"/>
  <c r="I253" i="12"/>
  <c r="K253" i="12"/>
  <c r="O253" i="12"/>
  <c r="Q253" i="12"/>
  <c r="V253" i="12"/>
  <c r="G256" i="12"/>
  <c r="I256" i="12"/>
  <c r="K256" i="12"/>
  <c r="M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M258" i="12" s="1"/>
  <c r="I258" i="12"/>
  <c r="K258" i="12"/>
  <c r="O258" i="12"/>
  <c r="Q258" i="12"/>
  <c r="V258" i="12"/>
  <c r="G261" i="12"/>
  <c r="M261" i="12" s="1"/>
  <c r="I261" i="12"/>
  <c r="K261" i="12"/>
  <c r="O261" i="12"/>
  <c r="Q261" i="12"/>
  <c r="V261" i="12"/>
  <c r="G268" i="12"/>
  <c r="M268" i="12" s="1"/>
  <c r="I268" i="12"/>
  <c r="K268" i="12"/>
  <c r="O268" i="12"/>
  <c r="Q268" i="12"/>
  <c r="V268" i="12"/>
  <c r="G271" i="12"/>
  <c r="M271" i="12" s="1"/>
  <c r="I271" i="12"/>
  <c r="K271" i="12"/>
  <c r="O271" i="12"/>
  <c r="Q271" i="12"/>
  <c r="V271" i="12"/>
  <c r="G274" i="12"/>
  <c r="M274" i="12" s="1"/>
  <c r="I274" i="12"/>
  <c r="K274" i="12"/>
  <c r="O274" i="12"/>
  <c r="Q274" i="12"/>
  <c r="V274" i="12"/>
  <c r="G277" i="12"/>
  <c r="M277" i="12" s="1"/>
  <c r="I277" i="12"/>
  <c r="K277" i="12"/>
  <c r="O277" i="12"/>
  <c r="Q277" i="12"/>
  <c r="V277" i="12"/>
  <c r="G280" i="12"/>
  <c r="I280" i="12"/>
  <c r="K280" i="12"/>
  <c r="M280" i="12"/>
  <c r="O280" i="12"/>
  <c r="Q280" i="12"/>
  <c r="V280" i="12"/>
  <c r="G281" i="12"/>
  <c r="I63" i="1" s="1"/>
  <c r="I19" i="1" s="1"/>
  <c r="G282" i="12"/>
  <c r="M282" i="12" s="1"/>
  <c r="I282" i="12"/>
  <c r="K282" i="12"/>
  <c r="O282" i="12"/>
  <c r="Q282" i="12"/>
  <c r="V282" i="12"/>
  <c r="G284" i="12"/>
  <c r="M284" i="12" s="1"/>
  <c r="I284" i="12"/>
  <c r="K284" i="12"/>
  <c r="O284" i="12"/>
  <c r="Q284" i="12"/>
  <c r="V284" i="12"/>
  <c r="G286" i="12"/>
  <c r="M286" i="12" s="1"/>
  <c r="I286" i="12"/>
  <c r="K286" i="12"/>
  <c r="O286" i="12"/>
  <c r="Q286" i="12"/>
  <c r="V286" i="12"/>
  <c r="G288" i="12"/>
  <c r="M288" i="12" s="1"/>
  <c r="I288" i="12"/>
  <c r="K288" i="12"/>
  <c r="O288" i="12"/>
  <c r="Q288" i="12"/>
  <c r="V288" i="12"/>
  <c r="G290" i="12"/>
  <c r="M290" i="12" s="1"/>
  <c r="I290" i="12"/>
  <c r="K290" i="12"/>
  <c r="O290" i="12"/>
  <c r="Q290" i="12"/>
  <c r="V290" i="12"/>
  <c r="G291" i="12"/>
  <c r="I291" i="12"/>
  <c r="K291" i="12"/>
  <c r="M291" i="12"/>
  <c r="O291" i="12"/>
  <c r="Q291" i="12"/>
  <c r="V291" i="12"/>
  <c r="G292" i="12"/>
  <c r="M292" i="12" s="1"/>
  <c r="I292" i="12"/>
  <c r="K292" i="12"/>
  <c r="O292" i="12"/>
  <c r="Q292" i="12"/>
  <c r="V292" i="12"/>
  <c r="G294" i="12"/>
  <c r="M294" i="12" s="1"/>
  <c r="I294" i="12"/>
  <c r="K294" i="12"/>
  <c r="O294" i="12"/>
  <c r="Q294" i="12"/>
  <c r="V294" i="12"/>
  <c r="G296" i="12"/>
  <c r="M296" i="12" s="1"/>
  <c r="I296" i="12"/>
  <c r="K296" i="12"/>
  <c r="O296" i="12"/>
  <c r="Q296" i="12"/>
  <c r="V296" i="12"/>
  <c r="G298" i="12"/>
  <c r="I298" i="12"/>
  <c r="K298" i="12"/>
  <c r="M298" i="12"/>
  <c r="O298" i="12"/>
  <c r="Q298" i="12"/>
  <c r="V298" i="12"/>
  <c r="G300" i="12"/>
  <c r="M300" i="12" s="1"/>
  <c r="I300" i="12"/>
  <c r="K300" i="12"/>
  <c r="O300" i="12"/>
  <c r="Q300" i="12"/>
  <c r="V300" i="12"/>
  <c r="G301" i="12"/>
  <c r="M301" i="12" s="1"/>
  <c r="I301" i="12"/>
  <c r="K301" i="12"/>
  <c r="O301" i="12"/>
  <c r="Q301" i="12"/>
  <c r="V301" i="12"/>
  <c r="G302" i="12"/>
  <c r="M302" i="12" s="1"/>
  <c r="I302" i="12"/>
  <c r="K302" i="12"/>
  <c r="O302" i="12"/>
  <c r="Q302" i="12"/>
  <c r="V302" i="12"/>
  <c r="G303" i="12"/>
  <c r="M303" i="12" s="1"/>
  <c r="I303" i="12"/>
  <c r="K303" i="12"/>
  <c r="O303" i="12"/>
  <c r="Q303" i="12"/>
  <c r="V303" i="12"/>
  <c r="G304" i="12"/>
  <c r="M304" i="12" s="1"/>
  <c r="I304" i="12"/>
  <c r="K304" i="12"/>
  <c r="O304" i="12"/>
  <c r="Q304" i="12"/>
  <c r="V304" i="12"/>
  <c r="AE306" i="12"/>
  <c r="F41" i="1" s="1"/>
  <c r="G41" i="1" l="1"/>
  <c r="H41" i="1" s="1"/>
  <c r="I41" i="1" s="1"/>
  <c r="G39" i="1"/>
  <c r="G42" i="1" s="1"/>
  <c r="G25" i="1" s="1"/>
  <c r="A25" i="1" s="1"/>
  <c r="A26" i="1" s="1"/>
  <c r="G26" i="1" s="1"/>
  <c r="G40" i="1"/>
  <c r="Q293" i="12"/>
  <c r="O281" i="12"/>
  <c r="Q249" i="12"/>
  <c r="M242" i="12"/>
  <c r="O184" i="12"/>
  <c r="G293" i="12"/>
  <c r="I64" i="1" s="1"/>
  <c r="I20" i="1" s="1"/>
  <c r="K281" i="12"/>
  <c r="O249" i="12"/>
  <c r="G249" i="12"/>
  <c r="I62" i="1" s="1"/>
  <c r="M185" i="12"/>
  <c r="O100" i="12"/>
  <c r="G100" i="12"/>
  <c r="I51" i="1" s="1"/>
  <c r="O74" i="12"/>
  <c r="G74" i="12"/>
  <c r="I50" i="1" s="1"/>
  <c r="M40" i="12"/>
  <c r="K8" i="12"/>
  <c r="F40" i="1"/>
  <c r="Q173" i="12"/>
  <c r="Q154" i="12"/>
  <c r="Q108" i="12"/>
  <c r="Q74" i="12"/>
  <c r="K293" i="12"/>
  <c r="V281" i="12"/>
  <c r="I281" i="12"/>
  <c r="K249" i="12"/>
  <c r="G215" i="12"/>
  <c r="I59" i="1" s="1"/>
  <c r="V215" i="12"/>
  <c r="K215" i="12"/>
  <c r="I184" i="12"/>
  <c r="K173" i="12"/>
  <c r="O165" i="12"/>
  <c r="G165" i="12"/>
  <c r="I55" i="1" s="1"/>
  <c r="K154" i="12"/>
  <c r="G143" i="12"/>
  <c r="I53" i="1" s="1"/>
  <c r="G108" i="12"/>
  <c r="I52" i="1" s="1"/>
  <c r="V108" i="12"/>
  <c r="K108" i="12"/>
  <c r="M103" i="12"/>
  <c r="M100" i="12" s="1"/>
  <c r="V100" i="12"/>
  <c r="K100" i="12"/>
  <c r="V74" i="12"/>
  <c r="K74" i="12"/>
  <c r="V8" i="12"/>
  <c r="I8" i="12"/>
  <c r="O8" i="12"/>
  <c r="O293" i="12"/>
  <c r="V293" i="12"/>
  <c r="I293" i="12"/>
  <c r="Q281" i="12"/>
  <c r="V249" i="12"/>
  <c r="I249" i="12"/>
  <c r="I215" i="12"/>
  <c r="O215" i="12"/>
  <c r="K184" i="12"/>
  <c r="Q184" i="12"/>
  <c r="V173" i="12"/>
  <c r="I173" i="12"/>
  <c r="M166" i="12"/>
  <c r="M165" i="12" s="1"/>
  <c r="V154" i="12"/>
  <c r="I154" i="12"/>
  <c r="I108" i="12"/>
  <c r="O108" i="12"/>
  <c r="I74" i="12"/>
  <c r="Q8" i="12"/>
  <c r="F39" i="1"/>
  <c r="F42" i="1" s="1"/>
  <c r="I18" i="1"/>
  <c r="G28" i="1"/>
  <c r="G23" i="1"/>
  <c r="H39" i="1"/>
  <c r="H42" i="1" s="1"/>
  <c r="M281" i="12"/>
  <c r="M8" i="12"/>
  <c r="M293" i="12"/>
  <c r="M249" i="12"/>
  <c r="M173" i="12"/>
  <c r="M154" i="12"/>
  <c r="M184" i="12"/>
  <c r="M74" i="12"/>
  <c r="G239" i="12"/>
  <c r="I60" i="1" s="1"/>
  <c r="G173" i="12"/>
  <c r="I57" i="1" s="1"/>
  <c r="G154" i="12"/>
  <c r="I54" i="1" s="1"/>
  <c r="G8" i="12"/>
  <c r="M226" i="12"/>
  <c r="M215" i="12" s="1"/>
  <c r="M119" i="12"/>
  <c r="M108" i="12" s="1"/>
  <c r="J28" i="1"/>
  <c r="J26" i="1"/>
  <c r="G38" i="1"/>
  <c r="F38" i="1"/>
  <c r="H32" i="1"/>
  <c r="J23" i="1"/>
  <c r="J24" i="1"/>
  <c r="J25" i="1"/>
  <c r="J27" i="1"/>
  <c r="E24" i="1"/>
  <c r="E26" i="1"/>
  <c r="G306" i="12" l="1"/>
  <c r="I49" i="1"/>
  <c r="I17" i="1"/>
  <c r="H40" i="1"/>
  <c r="I40" i="1" s="1"/>
  <c r="A23" i="1"/>
  <c r="A24" i="1" s="1"/>
  <c r="G24" i="1" s="1"/>
  <c r="A27" i="1" s="1"/>
  <c r="A29" i="1" s="1"/>
  <c r="G29" i="1" s="1"/>
  <c r="G27" i="1" s="1"/>
  <c r="I39" i="1"/>
  <c r="I42" i="1" s="1"/>
  <c r="J40" i="1" s="1"/>
  <c r="I16" i="1" l="1"/>
  <c r="I21" i="1" s="1"/>
  <c r="I65" i="1"/>
  <c r="J39" i="1"/>
  <c r="J42" i="1" s="1"/>
  <c r="J41" i="1"/>
  <c r="J63" i="1" l="1"/>
  <c r="J57" i="1"/>
  <c r="J49" i="1"/>
  <c r="J60" i="1"/>
  <c r="J52" i="1"/>
  <c r="J58" i="1"/>
  <c r="J50" i="1"/>
  <c r="J54" i="1"/>
  <c r="J56" i="1"/>
  <c r="J55" i="1"/>
  <c r="J53" i="1"/>
  <c r="J51" i="1"/>
  <c r="J64" i="1"/>
  <c r="J61" i="1"/>
  <c r="J59" i="1"/>
  <c r="J62" i="1"/>
  <c r="J65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<sst xmlns="http://schemas.openxmlformats.org/spreadsheetml/2006/main" count="1152" uniqueCount="405">
  <si>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</si>
  <si>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</si>
  <si>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</si>
  <si>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</si>
  <si>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</si>
  <si>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</si>
  <si>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</si>
  <si>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</si>
  <si>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</si>
  <si>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</si>
  <si>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</si>
  <si>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</si>
  <si>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</si>
  <si>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</si>
  <si>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</si>
  <si>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</si>
  <si>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</si>
  <si>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</si>
  <si>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</si>
  <si>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</si>
  <si>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</si>
  <si>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</si>
  <si>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</si>
  <si>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</si>
  <si>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</si>
  <si>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</si>
  <si>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</si>
  <si>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</si>
  <si>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</si>
  <si>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</si>
  <si>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</si>
  <si>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</si>
  <si>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</si>
  <si>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</si>
  <si>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</si>
  <si>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</si>
  <si>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</si>
  <si>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</si>
  <si>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</si>
  <si>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</si>
  <si>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</si>
  <si>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</si>
  <si>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</si>
  <si>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</si>
  <si>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Sanace vlhkého zdiva</t>
  </si>
  <si>
    <t>SO01</t>
  </si>
  <si>
    <t>Gymnázium Františka Palackého</t>
  </si>
  <si>
    <t>Objekt:</t>
  </si>
  <si>
    <t>Rozpočet:</t>
  </si>
  <si>
    <t>Ing. Roman Šipoš</t>
  </si>
  <si>
    <t>2016-09-04</t>
  </si>
  <si>
    <t xml:space="preserve">Valašské Meziříčí - Gymnázium Františka Palackého 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</si>
  <si>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</si>
  <si>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</si>
  <si>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</si>
  <si>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</si>
  <si>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</si>
  <si>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</si>
  <si>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</si>
  <si>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</si>
  <si>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</si>
  <si>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</si>
  <si>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61</t>
  </si>
  <si>
    <t>Upravy povrchů vnitřní</t>
  </si>
  <si>
    <t>62</t>
  </si>
  <si>
    <t>Úpravy povrchů vnější</t>
  </si>
  <si>
    <t>8</t>
  </si>
  <si>
    <t>Trubní vedení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</si>
  <si>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</si>
  <si>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</si>
  <si>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</si>
  <si>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</si>
  <si>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</si>
  <si>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</si>
  <si>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</si>
  <si>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</si>
  <si>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711</t>
  </si>
  <si>
    <t>Izolace proti vodě</t>
  </si>
  <si>
    <t>735</t>
  </si>
  <si>
    <t>Otopná tělesa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</si>
  <si>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</si>
  <si>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</si>
  <si>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</si>
  <si>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</si>
  <si>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</si>
  <si>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</si>
  <si>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</si>
  <si>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</si>
  <si>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</si>
  <si>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</si>
  <si>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</si>
  <si>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</si>
  <si>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</si>
  <si>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</si>
  <si>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</si>
  <si>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</si>
  <si>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</si>
  <si>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</si>
  <si>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</si>
  <si>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</si>
  <si>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</si>
  <si>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</si>
  <si>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</si>
  <si>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</si>
  <si>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</si>
  <si>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</si>
  <si>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</si>
  <si>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</si>
  <si>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</si>
  <si>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</si>
  <si>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</si>
  <si>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</si>
  <si>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113106121R00</t>
  </si>
  <si>
    <t>Rozebrání dlažeb z betonových dlaždic na sucho</t>
  </si>
  <si>
    <t>m2</t>
  </si>
  <si>
    <t>RTS 18/ I</t>
  </si>
  <si>
    <t>Indiv</t>
  </si>
  <si>
    <t>POL1_</t>
  </si>
  <si>
    <t>severní strana: 7,5</t>
  </si>
  <si>
    <t>POP</t>
  </si>
  <si>
    <t>východní strana: 29,5</t>
  </si>
  <si>
    <t>jižní strana: 54,5</t>
  </si>
  <si>
    <t>západní strana: 30</t>
  </si>
  <si>
    <t>113107111R00</t>
  </si>
  <si>
    <t>Odstranění podkladu pl. 200 m2,kam.těžené tl.10 cm</t>
  </si>
  <si>
    <t>RTS 15/ I</t>
  </si>
  <si>
    <t>139601102R00</t>
  </si>
  <si>
    <t>Ruční výkop jam, rýh a šachet v hornině tř. 3</t>
  </si>
  <si>
    <t>m3</t>
  </si>
  <si>
    <t>severní strana: 7,5*0,9*1</t>
  </si>
  <si>
    <t>východní strana: 29,5*0,9*1</t>
  </si>
  <si>
    <t>jižní strana: 45,5*0,9*1 + 9*1,8*1</t>
  </si>
  <si>
    <t>západní strana: 12*1,8*1 +18*1*0,3</t>
  </si>
  <si>
    <t>162701105R00</t>
  </si>
  <si>
    <t>Vodorovné přemístění výkopku z hor.1-4 do 10000 m</t>
  </si>
  <si>
    <t>=117,5/10</t>
  </si>
  <si>
    <t>162701109R00</t>
  </si>
  <si>
    <t>Příplatek k vod. přemístění hor.1-4 za další 1 km</t>
  </si>
  <si>
    <t>162201203R00</t>
  </si>
  <si>
    <t>Vodorovné přemíst.výkopku, kolečko hor.1-4, do 10m</t>
  </si>
  <si>
    <t>162201210R00</t>
  </si>
  <si>
    <t>Příplatek za dalš.10 m, kolečko, výkop. z hor.1- 4</t>
  </si>
  <si>
    <t>167101101R00</t>
  </si>
  <si>
    <t>Nakládání výkopku z hor.1-4 v množství do 100 m3</t>
  </si>
  <si>
    <t>171201201R00</t>
  </si>
  <si>
    <t>Uložení sypaniny na skl.-modelace na výšku přes 2m</t>
  </si>
  <si>
    <t>175101201R00</t>
  </si>
  <si>
    <t>Obsyp objektu bez prohození sypaniny</t>
  </si>
  <si>
    <t>=117,5-11,75</t>
  </si>
  <si>
    <t>181101102R00</t>
  </si>
  <si>
    <t>Úprava pláně v zářezech v hor. 1-4, se zhutněním</t>
  </si>
  <si>
    <t>199000002R00</t>
  </si>
  <si>
    <t>Poplatek za skládku horniny 1- 4</t>
  </si>
  <si>
    <t>211971110R00</t>
  </si>
  <si>
    <t>Opláštění trativodu z geotextilie o sklonu do 1 : 2,5</t>
  </si>
  <si>
    <t>východní strana: 12*3</t>
  </si>
  <si>
    <t>jižní strana: 18,5*3</t>
  </si>
  <si>
    <t>212312111R00</t>
  </si>
  <si>
    <t>Lože trativodu z betonu prostého</t>
  </si>
  <si>
    <t>Včetně vyčištění dna rýh, urovnání lože a prohození výkopku.</t>
  </si>
  <si>
    <t>východní strana: 12*0,8*0,1</t>
  </si>
  <si>
    <t>jižní strana: 18,5*0,8*0,1</t>
  </si>
  <si>
    <t>212755114RX1</t>
  </si>
  <si>
    <t>Trativody z drenážních trubek DN 10 cm bez lože, PVC</t>
  </si>
  <si>
    <t>m</t>
  </si>
  <si>
    <t>východní strana: 12</t>
  </si>
  <si>
    <t>jižní strana: 18,5</t>
  </si>
  <si>
    <t>216904391R00</t>
  </si>
  <si>
    <t>Příplatek za ruční dočištění ocelovými kartáči</t>
  </si>
  <si>
    <t>severní strana: 7,5*0,9</t>
  </si>
  <si>
    <t>východní strana: 29,5*0,9</t>
  </si>
  <si>
    <t>jižní strana: 45,5*0,9 + 9*1,8</t>
  </si>
  <si>
    <t>západní strana: 12*1,8 +18*0,3</t>
  </si>
  <si>
    <t>219991111R00</t>
  </si>
  <si>
    <t>Položení plošného geodrénu pro odvod průsakových vod</t>
  </si>
  <si>
    <t xml:space="preserve">m2    </t>
  </si>
  <si>
    <t>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t>
  </si>
  <si>
    <t>289970111R00</t>
  </si>
  <si>
    <t>Vrstva geotextilie Geofiltex 300g/m2</t>
  </si>
  <si>
    <t>583418034R</t>
  </si>
  <si>
    <t>Kamenivo drcené frakce  16/32 B</t>
  </si>
  <si>
    <t xml:space="preserve">t     </t>
  </si>
  <si>
    <t>SPCM</t>
  </si>
  <si>
    <t>POL3_</t>
  </si>
  <si>
    <t>východní strana: 12*0,8*0,5*1,6</t>
  </si>
  <si>
    <t>jižní strana: 18,5*0,8*0,5*1,6</t>
  </si>
  <si>
    <t>561121111R00</t>
  </si>
  <si>
    <t>Podklad z mechanicky zpevněné zeminy tl. 15 cm</t>
  </si>
  <si>
    <t>západní strana: 18</t>
  </si>
  <si>
    <t>632921913R00</t>
  </si>
  <si>
    <t>Dlažba z dlaždic betonových do písku, tl. 60 mm</t>
  </si>
  <si>
    <t>596811122</t>
  </si>
  <si>
    <t>Kladení betonové dlažby komunikací pro pěší do lože z kameniva vel. do 0,09 m2 plochy do 300 m2</t>
  </si>
  <si>
    <t>Vlastní</t>
  </si>
  <si>
    <t>319201315R00</t>
  </si>
  <si>
    <t xml:space="preserve">Vyrovnání zdiva pod vápennou omítku </t>
  </si>
  <si>
    <t>1.NP: 5,8*1+7,5*0,5+4*0,5+3,9*1+7,5*1,5+3,6*0,5+2,6*0,5+3,6*0,5+8,2*0,9+6,7*0,9+5,8*0,9+9,1*0,9+13,8*0,9+5,6*0,2=73,35 +</t>
  </si>
  <si>
    <t>1.PP: 5,4*2+16,8*2+9,8*3+16*2,5+7,6*1+4,9*2,5+3,8*2,5+1,3*1*4=148,35</t>
  </si>
  <si>
    <t>+ navýšení dle aktualizace 1.PP: 5,4*2+8,6*2+17*1+7,8*1,5=56,7</t>
  </si>
  <si>
    <t>+ navýšení dle aktualizace 1.NP:2,6*0,5+10,2*0,35+11,9*0,2=7,25</t>
  </si>
  <si>
    <t>602015103R00</t>
  </si>
  <si>
    <t>Podhoz stěn vápenný trass ručně</t>
  </si>
  <si>
    <t>602015122RT7</t>
  </si>
  <si>
    <t>Omítka stěn jádrová vápenný trass ručně, tloušťka vrstvy 30 mm</t>
  </si>
  <si>
    <t>602015172R00</t>
  </si>
  <si>
    <t>Omítka štuková vápenný štuk ručně tl.2 mm</t>
  </si>
  <si>
    <t>610411129R00</t>
  </si>
  <si>
    <t>Nástřik protisolné úpravy 2x</t>
  </si>
  <si>
    <t>711212001RS6</t>
  </si>
  <si>
    <t>Hydroizolační povlak - nátěr</t>
  </si>
  <si>
    <t>50%</t>
  </si>
  <si>
    <t>1.NP: 5,8*1+7,5*0,5+4*0,5+3,9*1+7,5*1,5+3,6*0,5+2,6*0,5+3,6*0,5+8,2*0,9+6,7*0,9+5,8*0,9+9,1*0,9+13,8*0,9+5,6*0,2=73,35/2</t>
  </si>
  <si>
    <t>1.PP: 5,4*2+16,8*2+9,8*3+16*2,5+7,6*1+4,9*2,5+3,8*2,5+1,3*1*4=148,35/2</t>
  </si>
  <si>
    <t>+ navýšení dle aktualizace 1.PP: 10,8*2+8,6*2+10*3+8,15*2+8,15*3+17*2,5+17*3=203,05</t>
  </si>
  <si>
    <t>+ navýšení dle aktualizace 1.NP: 7,5*1,5+9,6*1=20,85</t>
  </si>
  <si>
    <t>R-61101</t>
  </si>
  <si>
    <t>Difuzní lišta v patě stěny</t>
  </si>
  <si>
    <t>bm</t>
  </si>
  <si>
    <t>1.NP: 8,3+6,7+5,8+9,1+19,4</t>
  </si>
  <si>
    <t>1.PP: 16,8+9,8+7,6+4,9+3,8</t>
  </si>
  <si>
    <t>622491141R00</t>
  </si>
  <si>
    <t>Nátěr hydrofobní, zpevňující</t>
  </si>
  <si>
    <t>216904212R01</t>
  </si>
  <si>
    <t>Očištění pískovcového soklu, mechanicky</t>
  </si>
  <si>
    <t>115201501R00</t>
  </si>
  <si>
    <t>Montáž odpadního potrubí DN 150</t>
  </si>
  <si>
    <t>napojení drenážního systému do stávající kanalizace</t>
  </si>
  <si>
    <t>721176223R00</t>
  </si>
  <si>
    <t>Potrubí KG lležaté v zemi D 150 mm</t>
  </si>
  <si>
    <t>Potrubí včetně tvarovek. Bez zednických výpomocí.</t>
  </si>
  <si>
    <t>212759010</t>
  </si>
  <si>
    <t>Napojení drenážního systému na stávající kanalizaci</t>
  </si>
  <si>
    <t>kpl</t>
  </si>
  <si>
    <t>721242110R01</t>
  </si>
  <si>
    <t>Revize dešťového svodu, osazení lapače střešních splavenin</t>
  </si>
  <si>
    <t xml:space="preserve">ks    </t>
  </si>
  <si>
    <t>osazení lapačů splavenin v rozsahu sanace</t>
  </si>
  <si>
    <t>894431222RA0</t>
  </si>
  <si>
    <t>Šachta, D 400 mm, dl.šach.roury 2,0 m, sběrná, vč. poklopu</t>
  </si>
  <si>
    <t>kus</t>
  </si>
  <si>
    <t>POL2_</t>
  </si>
  <si>
    <t>Plastové dno, šachta z korugované trouby, těsnění, šachtová roura teleskopická, čtvercový rám do teleskopické trouby, poklop litinový.</t>
  </si>
  <si>
    <t>západní strana: 1ks šachta Š1</t>
  </si>
  <si>
    <t>911999001</t>
  </si>
  <si>
    <t>HZS - neměřitelné práce na vnějším povrchu (těsnění prostupů, stavební úpravy skrytých kcí, apod.)</t>
  </si>
  <si>
    <t xml:space="preserve">hod   </t>
  </si>
  <si>
    <t>POL10_</t>
  </si>
  <si>
    <t>911999002</t>
  </si>
  <si>
    <t>HZS - dořešení sanačních detailů na vnějším povrchu (sanační úpravy skrytých kcí, aj.)</t>
  </si>
  <si>
    <t>911999006</t>
  </si>
  <si>
    <t>HZS - monitorování dešťových svodů pro ověření funkčnosti a napojení na ležatou kanalizaci</t>
  </si>
  <si>
    <t>941955001R00</t>
  </si>
  <si>
    <t>Lešení lehké pomocné, výška podlahy do 1,2 m</t>
  </si>
  <si>
    <t>936173111R00</t>
  </si>
  <si>
    <t>Demontáž a zpětná montáž kovových stojanů na kola</t>
  </si>
  <si>
    <t>demontáž a zpětná montáž stojanů na kola z jižní strany objektu</t>
  </si>
  <si>
    <t>622300151R01</t>
  </si>
  <si>
    <t>Demontáž a zpětná montáž podlahové soklové lišty</t>
  </si>
  <si>
    <t>demontáž a zpětná montáž soklíkových lišt v rozsahu sanace</t>
  </si>
  <si>
    <t>766411811R01</t>
  </si>
  <si>
    <t xml:space="preserve">Demontáž a zpětná montáž obložení stěn </t>
  </si>
  <si>
    <t>demontáž a zpětná montáž obložení v rozsahu sanace</t>
  </si>
  <si>
    <t>953941212R01</t>
  </si>
  <si>
    <t>Demontáž a zpětná montáž mříží v rámu vč. antikorozního nátěru, a reprofilace betonových stěn</t>
  </si>
  <si>
    <t>oprava 3 ks zákrytových mříží z jižní strany objektu (před vstupem) + 1 ks ze západní strany objektu</t>
  </si>
  <si>
    <t>953941212R02</t>
  </si>
  <si>
    <t>Obnova anglických dvorků, vč. odvodnění, a reprofilace betonových stěn</t>
  </si>
  <si>
    <t>oprava anglických dvorků z jižní strany objektu</t>
  </si>
  <si>
    <t>216904212R00</t>
  </si>
  <si>
    <t>Očištění zdiva mechanicky</t>
  </si>
  <si>
    <t>978013191R00</t>
  </si>
  <si>
    <t>Otlučení omítek stěn ve stanoveném rozsahu</t>
  </si>
  <si>
    <t>978023411R00</t>
  </si>
  <si>
    <t>Vysekání a úprava spár zdiva cihelného mimo komín.</t>
  </si>
  <si>
    <t>979081111R00</t>
  </si>
  <si>
    <t>Odvoz suti a vybour. hmot na skládku do 1 km</t>
  </si>
  <si>
    <t>t</t>
  </si>
  <si>
    <t>Včetně naložení na dopravní prostředek a složení na skládku, bez poplatku za skládku.</t>
  </si>
  <si>
    <t>za osekání omítkových systémů: 285,65*0,04*1,8</t>
  </si>
  <si>
    <t>979081121R00</t>
  </si>
  <si>
    <t>Příplatek k odvozu za každý další 1 km</t>
  </si>
  <si>
    <t>za osekání omítkových systémů: 285,65*0,04*1,8*10</t>
  </si>
  <si>
    <t>979082111R00</t>
  </si>
  <si>
    <t>Vnitrostaveništní doprava suti do 10 m</t>
  </si>
  <si>
    <t>979082121R00</t>
  </si>
  <si>
    <t>Příplatek k vnitrost. dopravě suti za dalších 5 m</t>
  </si>
  <si>
    <t>za osekání omítkových systémů: 285,65*0,04*1,8*2</t>
  </si>
  <si>
    <t>979990001R00</t>
  </si>
  <si>
    <t>Poplatek za skládku stavební suti</t>
  </si>
  <si>
    <t>R - 61243</t>
  </si>
  <si>
    <t>Odsolení zdiva vápennou omítkovou úpravou</t>
  </si>
  <si>
    <t>Omítka odsolovací nanášená ručně, jednovrstvá tl. 20-30mm, zatřená, hubená vápenná omítka v poměru 1:3:8 (vápno: nastavený přírod. Materiál:písek), zpětné očištění zdiva</t>
  </si>
  <si>
    <t>1.NP: 5,8*1+7,5*0,5+4*0,5+3,9*1+7,5*1,5+3,6*0,5+2,6*0,5+3,6*0,5+8,2*0,9+6,7*0,9+5,8*0,9+9,1*0,9+13,8*0,9+5,6*0,2=73,35/2 +</t>
  </si>
  <si>
    <t>911999004</t>
  </si>
  <si>
    <t>HZS - zajištění zvlhčování obětovaných omítek po dobu cca 3 měsíců, pro reaktivaci stavebně škodlivých solí ve zdivu</t>
  </si>
  <si>
    <t>281606213R00</t>
  </si>
  <si>
    <t>Dodatečná nízkotlaká horizontální injektáž zdiva smíšeného např. akrylátovým gelem</t>
  </si>
  <si>
    <t>Vyvrtání otvorů (10 ks/m zdi), vyčištění vrtu od hrubých nečistot, osazení pakrů,nízkotlaká injektáž do 10 bar, dodávka injektážního materiálu. Aplikace injektážním zařízením.</t>
  </si>
  <si>
    <t>stěny u vstupu: 4,5 m2</t>
  </si>
  <si>
    <t>stěny u jídelny: 7,5 m2</t>
  </si>
  <si>
    <t>stěna u wc: 5,5 m2</t>
  </si>
  <si>
    <t>311419812R00</t>
  </si>
  <si>
    <t>Izolace perimetr. deskami tl. 10 cm, nopová fólie</t>
  </si>
  <si>
    <t>620453112R00</t>
  </si>
  <si>
    <t>Omítka cementová zdí zatřená hladká, tl. 20 mm</t>
  </si>
  <si>
    <t>281606213R01</t>
  </si>
  <si>
    <t>Dodatečná nízkotlaká vertikální injektáž zdiva smíšeného např. akrylátovým gelem</t>
  </si>
  <si>
    <t>oddělení navazujících stěn: 0,5*1,5+0,8*3*6= 15,15 m2</t>
  </si>
  <si>
    <t>R 28101</t>
  </si>
  <si>
    <t>Výplň vrtů zálivkovou hmotou po provedené tlakové injektáži</t>
  </si>
  <si>
    <t>735111810R01</t>
  </si>
  <si>
    <t xml:space="preserve">Demontáž a zpětná montáž otopných těles </t>
  </si>
  <si>
    <t>demontáž a zpětná montáž radiátorů ve sborovně a kancelářích v rozsahu sanace</t>
  </si>
  <si>
    <t>784141101R00</t>
  </si>
  <si>
    <t>Penetrační a fixační prostředek na vodní bázi pro úpravu povrchů v interiéru</t>
  </si>
  <si>
    <t>784142112R00</t>
  </si>
  <si>
    <t>Malba protiplísňová, bílá, bez penetrace 2 x</t>
  </si>
  <si>
    <t>R - 2101</t>
  </si>
  <si>
    <t>Vysoušení extrémně zavlhlého zdiva nad 10% hm.vl. topnými sál.panely</t>
  </si>
  <si>
    <t xml:space="preserve">m3    </t>
  </si>
  <si>
    <t>mikrovln.technol. v kombinaci s topnými sál.panely - vysoušení zdiva na cca 7% hm. vlhkosti, měření vlhkosti gravimetrickou metodou popř. mikrovlnnou technologií</t>
  </si>
  <si>
    <t>0,8*1,5*17</t>
  </si>
  <si>
    <t>R - 2102</t>
  </si>
  <si>
    <t xml:space="preserve">Snížení relativní vlhkosti vnitřního prostředí kondenzačními odvlhčovači </t>
  </si>
  <si>
    <t xml:space="preserve">den   </t>
  </si>
  <si>
    <t>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t>
  </si>
  <si>
    <t>1ks odvlhčovačů x 30 dní</t>
  </si>
  <si>
    <t>R - 2103</t>
  </si>
  <si>
    <t>Demontáž a zpětná montáž zařízení pro vysoušení extrémně vlhkého zdiva</t>
  </si>
  <si>
    <t>R - 2104</t>
  </si>
  <si>
    <t>Vybudování pevné sítě měřičských bodů pro sledování vývoje a změn vlhkosti zdiva, při odvlhčování systémem mírné (drátové) elektroosmózy</t>
  </si>
  <si>
    <t>R - 2105</t>
  </si>
  <si>
    <t>Instalace systému monitorování podmínek prostředí - instalace záznamníků</t>
  </si>
  <si>
    <t>teplot a relativní vlhkosti vzduchu pro automatizovaný průběžný dlouhodobý monitoring vnitřního klimatu s tabelárním a grafickým výstupem naměřených dat, volitelný časový interval s pamětí min 15 000 naměřených hodnot, přesnost vlhkosti +- 3% r.v., přesnost teploty +- 0,5 °C, sledování a vyhodnocení 1 rok po předání stavby k užívání</t>
  </si>
  <si>
    <t>roční monitorování =&gt; 365 dní</t>
  </si>
  <si>
    <t>R - 2106</t>
  </si>
  <si>
    <t>D+M mírné drátové elektroosmózy - pásové elektrody vč. uzemň.elektrod</t>
  </si>
  <si>
    <t xml:space="preserve">m     </t>
  </si>
  <si>
    <t>elektroosmotický systém bude využívat napětí max. 6V s účinnou efektivní hodnotou 2,8V. Síťová elektroda (anoda +pól) - cca 25cm vysoký pás ze skelných vláken potažených vodivým plastem, pás se pokládá na zdivo zbaveno stávajících povrchových úprav. Kontaktní vodič titan, popř. titan stříbro (3:4). Zemní elektroda (katoda -pól) v délce cca 50cm průměru 26mm z grafitu s provozovaným napětím 1,4V, vzdálenost zemních elektrod do 5,0m.</t>
  </si>
  <si>
    <t>západní strana: 12</t>
  </si>
  <si>
    <t>dvě stěny v 1.PP: 12</t>
  </si>
  <si>
    <t>R - 2107</t>
  </si>
  <si>
    <t xml:space="preserve">D+M mírné drátové elektroosmózy - řídící jednotka pro zobrazení měřených </t>
  </si>
  <si>
    <t>údajů (průtok proudu v mA, počítadlo provozních hodin), napojení na síťový rozvod 230V/50Hz, propojení na kladný a záporný pól</t>
  </si>
  <si>
    <t>1ks ŘJ na 100 bm =&gt; 2 ks</t>
  </si>
  <si>
    <t>R - 2109</t>
  </si>
  <si>
    <t>Jednotka aktivního větrání s vývodem přes fasádu,</t>
  </si>
  <si>
    <t>ks</t>
  </si>
  <si>
    <t>vč. jádrového vrtu DN 110mm, napojení na elekrtoinstalaci, montáž strojního vybavení, vyřezání drážek, zazdění se zapravením</t>
  </si>
  <si>
    <t>místnost vedoucí jídelny v 1.NP</t>
  </si>
  <si>
    <t>R - 2111</t>
  </si>
  <si>
    <t>Jednotka ventilační s rekuperací s vývodem přes fasádu,</t>
  </si>
  <si>
    <t>vč. zapravení okna, napojení na elekrtoinstalaci, montáž strojního vybavení, vyřezání drážek, zazdění se zapravením</t>
  </si>
  <si>
    <t>místnost učebny jazyků v 1.PP</t>
  </si>
  <si>
    <t>R-21010</t>
  </si>
  <si>
    <t>Instalace elektroosmotického vysoušecího přístroje, napojení na elektroinstalaci</t>
  </si>
  <si>
    <t xml:space="preserve"> (230 V) vč. propojovacích kabelů, dodávka a montáž uzemnění, vlhkostních čidel a feritové antény, vybudování sítě stabilních měřících bodů (míst) pro sledování vývoje změn elektromagnetického pole a kontrolní měření</t>
  </si>
  <si>
    <t>pro odvlhčení vnitřních stěn v 1.NP</t>
  </si>
  <si>
    <t>911999003</t>
  </si>
  <si>
    <t>HZS - vodivé propojení elektroosmotického systému</t>
  </si>
  <si>
    <t>005111021R</t>
  </si>
  <si>
    <t>Vytyčení inženýrských sítí a instalací</t>
  </si>
  <si>
    <t>POL12_1</t>
  </si>
  <si>
    <t>Zaměření a vytýčení stávajících inženýrských sítí a instalací v místě stavby z hlediska jejich ochrany při provádění stavby.</t>
  </si>
  <si>
    <t>005121010R</t>
  </si>
  <si>
    <t>Vybudování zařízení staveniště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</si>
  <si>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</si>
  <si>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</si>
  <si>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</si>
  <si>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</si>
  <si>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</si>
  <si>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</si>
  <si>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</si>
  <si>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</si>
  <si>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</si>
  <si>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</si>
  <si>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005124010R</t>
  </si>
  <si>
    <t>Koordinační činnost</t>
  </si>
  <si>
    <t>00411 R</t>
  </si>
  <si>
    <t>Přípravné a průzkumné služby či práce, stavební dělník v tarifní třídě 7</t>
  </si>
  <si>
    <t>RTS 17/I</t>
  </si>
  <si>
    <t>00523  R</t>
  </si>
  <si>
    <t>Zkoušky a revize, stavební dělník v tarifní třídě 7</t>
  </si>
  <si>
    <t>Náklady zhotovitele, související s prováděním zkoušek a revizí předepsaných technickými normami nebo objednatelem a které jsou pro provedení díla nezbytné.</t>
  </si>
  <si>
    <t>005231040R</t>
  </si>
  <si>
    <t>Provozní řády, stavební dělník v tarifní třídě 7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</si>
  <si>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</si>
  <si>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005241010R</t>
  </si>
  <si>
    <t>Dokumentace skutečného provedení , stavební dělník v tarifní třídě 7</t>
  </si>
  <si>
    <t>Náklady na vyhotovení dokumentace skutečného provedení stavby a její předání objednateli v požadované formě a požadovaném počtu.</t>
  </si>
  <si>
    <t>005211080R</t>
  </si>
  <si>
    <t>Bezpečnostní a hygienická opatření na staveništi , stavební dělník v tarifní třídě 7</t>
  </si>
  <si>
    <t>005211010R</t>
  </si>
  <si>
    <t>Předání a převzetí staveniště, stavební dělník v tarifní třídě 7</t>
  </si>
  <si>
    <t>005211020R</t>
  </si>
  <si>
    <t>Ochrana stávajících inženýrských sítí na staveništi, stavební dělník v tarifní třídě 7</t>
  </si>
  <si>
    <t>005261010R</t>
  </si>
  <si>
    <t>Pojištění dodavatele a pojištění díla, stavební dělník v tarifní třídě 7</t>
  </si>
  <si>
    <t>005122 R</t>
  </si>
  <si>
    <t>Provozní vlivy</t>
  </si>
  <si>
    <t>SUM</t>
  </si>
  <si>
    <t>Poznámky uchazeče k zadání</t>
  </si>
  <si>
    <t>POPUZIV</t>
  </si>
  <si>
    <t>Včetně dodávky dlaždic.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</si>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</sst>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S-SRV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0" t="s">
        <v>4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 x14ac:dyDescent="0.2">
      <c r="A2" s="3"/>
      <c r="B2" s="80" t="s">
        <v>24</v>
      </c>
      <c r="C2" s="81"/>
      <c r="D2" s="82" t="s">
        <v>50</v>
      </c>
      <c r="E2" s="199" t="s">
        <v>51</v>
      </c>
      <c r="F2" s="200"/>
      <c r="G2" s="200"/>
      <c r="H2" s="200"/>
      <c r="I2" s="200"/>
      <c r="J2" s="201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2" t="s">
        <v>46</v>
      </c>
      <c r="F3" s="203"/>
      <c r="G3" s="203"/>
      <c r="H3" s="203"/>
      <c r="I3" s="203"/>
      <c r="J3" s="204"/>
    </row>
    <row r="4" spans="1:15" ht="23.25" customHeight="1" x14ac:dyDescent="0.2">
      <c r="A4" s="79">
        <v>466</v>
      </c>
      <c r="B4" s="85" t="s">
        <v>48</v>
      </c>
      <c r="C4" s="86"/>
      <c r="D4" s="87" t="s">
        <v>43</v>
      </c>
      <c r="E4" s="213" t="s">
        <v>44</v>
      </c>
      <c r="F4" s="214"/>
      <c r="G4" s="214"/>
      <c r="H4" s="214"/>
      <c r="I4" s="214"/>
      <c r="J4" s="215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06"/>
      <c r="E11" s="206"/>
      <c r="F11" s="206"/>
      <c r="G11" s="206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1"/>
      <c r="E12" s="211"/>
      <c r="F12" s="211"/>
      <c r="G12" s="211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2"/>
      <c r="E13" s="212"/>
      <c r="F13" s="212"/>
      <c r="G13" s="212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05"/>
      <c r="F15" s="205"/>
      <c r="G15" s="207"/>
      <c r="H15" s="207"/>
      <c r="I15" s="207" t="s">
        <v>31</v>
      </c>
      <c r="J15" s="208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196"/>
      <c r="F16" s="197"/>
      <c r="G16" s="196"/>
      <c r="H16" s="197"/>
      <c r="I16" s="196">
        <f>SUMIF(F49:F64,A16,I49:I64)+SUMIF(F49:F64,"PSU",I49:I64)</f>
        <v>0</v>
      </c>
      <c r="J16" s="19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196"/>
      <c r="F17" s="197"/>
      <c r="G17" s="196"/>
      <c r="H17" s="197"/>
      <c r="I17" s="196">
        <f>SUMIF(F49:F64,A17,I49:I64)</f>
        <v>0</v>
      </c>
      <c r="J17" s="19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196"/>
      <c r="F18" s="197"/>
      <c r="G18" s="196"/>
      <c r="H18" s="197"/>
      <c r="I18" s="196">
        <f>SUMIF(F49:F64,A18,I49:I64)</f>
        <v>0</v>
      </c>
      <c r="J18" s="198"/>
    </row>
    <row r="19" spans="1:10" ht="23.25" customHeight="1" x14ac:dyDescent="0.2">
      <c r="A19" s="141" t="s">
        <v>84</v>
      </c>
      <c r="B19" s="57" t="s">
        <v>29</v>
      </c>
      <c r="C19" s="58"/>
      <c r="D19" s="59"/>
      <c r="E19" s="196"/>
      <c r="F19" s="197"/>
      <c r="G19" s="196"/>
      <c r="H19" s="197"/>
      <c r="I19" s="196">
        <f>SUMIF(F49:F64,A19,I49:I64)</f>
        <v>0</v>
      </c>
      <c r="J19" s="198"/>
    </row>
    <row r="20" spans="1:10" ht="23.25" customHeight="1" x14ac:dyDescent="0.2">
      <c r="A20" s="141" t="s">
        <v>85</v>
      </c>
      <c r="B20" s="57" t="s">
        <v>30</v>
      </c>
      <c r="C20" s="58"/>
      <c r="D20" s="59"/>
      <c r="E20" s="196"/>
      <c r="F20" s="197"/>
      <c r="G20" s="196"/>
      <c r="H20" s="197"/>
      <c r="I20" s="196">
        <f>SUMIF(F49:F64,A20,I49:I64)</f>
        <v>0</v>
      </c>
      <c r="J20" s="198"/>
    </row>
    <row r="21" spans="1:10" ht="23.25" customHeight="1" x14ac:dyDescent="0.2">
      <c r="A21" s="3"/>
      <c r="B21" s="74" t="s">
        <v>31</v>
      </c>
      <c r="C21" s="75"/>
      <c r="D21" s="76"/>
      <c r="E21" s="209"/>
      <c r="F21" s="210"/>
      <c r="G21" s="209"/>
      <c r="H21" s="210"/>
      <c r="I21" s="209">
        <f>SUM(I16:J20)</f>
        <v>0</v>
      </c>
      <c r="J21" s="221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9">
        <f>ZakladDPHSniVypocet</f>
        <v>0</v>
      </c>
      <c r="H23" s="220"/>
      <c r="I23" s="220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7">
        <f>IF(A24&gt;50, ROUNDUP(A23, 0), ROUNDDOWN(A23, 0))</f>
        <v>0</v>
      </c>
      <c r="H24" s="218"/>
      <c r="I24" s="218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9">
        <f>ZakladDPHZaklVypocet</f>
        <v>0</v>
      </c>
      <c r="H25" s="220"/>
      <c r="I25" s="220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3">
        <f>IF(A26&gt;50, ROUNDUP(A25, 0), ROUNDDOWN(A25, 0))</f>
        <v>0</v>
      </c>
      <c r="H26" s="194"/>
      <c r="I26" s="194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195">
        <f>CenaCelkem-(ZakladDPHSni+DPHSni+ZakladDPHZakl+DPHZakl)</f>
        <v>0</v>
      </c>
      <c r="H27" s="195"/>
      <c r="I27" s="195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3">
        <f>ZakladDPHSniVypocet+ZakladDPHZaklVypocet</f>
        <v>0</v>
      </c>
      <c r="H28" s="223"/>
      <c r="I28" s="223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2">
        <f>IF(A29&gt;50, ROUNDUP(A27, 0), ROUNDDOWN(A27, 0))</f>
        <v>0</v>
      </c>
      <c r="H29" s="222"/>
      <c r="I29" s="222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43433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6" t="s">
        <v>2</v>
      </c>
      <c r="E35" s="216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4"/>
      <c r="D39" s="225"/>
      <c r="E39" s="225"/>
      <c r="F39" s="105">
        <f>'SO01 1 Pol'!AE306</f>
        <v>0</v>
      </c>
      <c r="G39" s="106">
        <f>'SO01 1 Pol'!AF306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26" t="s">
        <v>46</v>
      </c>
      <c r="D40" s="227"/>
      <c r="E40" s="227"/>
      <c r="F40" s="110">
        <f>'SO01 1 Pol'!AE306</f>
        <v>0</v>
      </c>
      <c r="G40" s="111">
        <f>'SO01 1 Pol'!AF306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4" t="s">
        <v>44</v>
      </c>
      <c r="D41" s="225"/>
      <c r="E41" s="225"/>
      <c r="F41" s="114">
        <f>'SO01 1 Pol'!AE306</f>
        <v>0</v>
      </c>
      <c r="G41" s="107">
        <f>'SO01 1 Pol'!AF306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28" t="s">
        <v>53</v>
      </c>
      <c r="C42" s="229"/>
      <c r="D42" s="229"/>
      <c r="E42" s="23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43</v>
      </c>
      <c r="C49" s="231" t="s">
        <v>57</v>
      </c>
      <c r="D49" s="232"/>
      <c r="E49" s="232"/>
      <c r="F49" s="137" t="s">
        <v>26</v>
      </c>
      <c r="G49" s="138"/>
      <c r="H49" s="138"/>
      <c r="I49" s="138">
        <f>'SO01 1 Pol'!G8</f>
        <v>0</v>
      </c>
      <c r="J49" s="135" t="str">
        <f>IF(I65=0,"",I49/I65*100)</f>
        <v/>
      </c>
    </row>
    <row r="50" spans="1:10" ht="25.5" customHeight="1" x14ac:dyDescent="0.2">
      <c r="A50" s="127"/>
      <c r="B50" s="132" t="s">
        <v>58</v>
      </c>
      <c r="C50" s="231" t="s">
        <v>59</v>
      </c>
      <c r="D50" s="232"/>
      <c r="E50" s="232"/>
      <c r="F50" s="137" t="s">
        <v>26</v>
      </c>
      <c r="G50" s="138"/>
      <c r="H50" s="138"/>
      <c r="I50" s="138">
        <f>'SO01 1 Pol'!G74</f>
        <v>0</v>
      </c>
      <c r="J50" s="135" t="str">
        <f>IF(I65=0,"",I50/I65*100)</f>
        <v/>
      </c>
    </row>
    <row r="51" spans="1:10" ht="25.5" customHeight="1" x14ac:dyDescent="0.2">
      <c r="A51" s="127"/>
      <c r="B51" s="132" t="s">
        <v>60</v>
      </c>
      <c r="C51" s="231" t="s">
        <v>61</v>
      </c>
      <c r="D51" s="232"/>
      <c r="E51" s="232"/>
      <c r="F51" s="137" t="s">
        <v>26</v>
      </c>
      <c r="G51" s="138"/>
      <c r="H51" s="138"/>
      <c r="I51" s="138">
        <f>'SO01 1 Pol'!G100</f>
        <v>0</v>
      </c>
      <c r="J51" s="135" t="str">
        <f>IF(I65=0,"",I51/I65*100)</f>
        <v/>
      </c>
    </row>
    <row r="52" spans="1:10" ht="25.5" customHeight="1" x14ac:dyDescent="0.2">
      <c r="A52" s="127"/>
      <c r="B52" s="132" t="s">
        <v>62</v>
      </c>
      <c r="C52" s="231" t="s">
        <v>63</v>
      </c>
      <c r="D52" s="232"/>
      <c r="E52" s="232"/>
      <c r="F52" s="137" t="s">
        <v>26</v>
      </c>
      <c r="G52" s="138"/>
      <c r="H52" s="138"/>
      <c r="I52" s="138">
        <f>'SO01 1 Pol'!G108</f>
        <v>0</v>
      </c>
      <c r="J52" s="135" t="str">
        <f>IF(I65=0,"",I52/I65*100)</f>
        <v/>
      </c>
    </row>
    <row r="53" spans="1:10" ht="25.5" customHeight="1" x14ac:dyDescent="0.2">
      <c r="A53" s="127"/>
      <c r="B53" s="132" t="s">
        <v>64</v>
      </c>
      <c r="C53" s="231" t="s">
        <v>65</v>
      </c>
      <c r="D53" s="232"/>
      <c r="E53" s="232"/>
      <c r="F53" s="137" t="s">
        <v>26</v>
      </c>
      <c r="G53" s="138"/>
      <c r="H53" s="138"/>
      <c r="I53" s="138">
        <f>'SO01 1 Pol'!G143</f>
        <v>0</v>
      </c>
      <c r="J53" s="135" t="str">
        <f>IF(I65=0,"",I53/I65*100)</f>
        <v/>
      </c>
    </row>
    <row r="54" spans="1:10" ht="25.5" customHeight="1" x14ac:dyDescent="0.2">
      <c r="A54" s="127"/>
      <c r="B54" s="132" t="s">
        <v>66</v>
      </c>
      <c r="C54" s="231" t="s">
        <v>67</v>
      </c>
      <c r="D54" s="232"/>
      <c r="E54" s="232"/>
      <c r="F54" s="137" t="s">
        <v>26</v>
      </c>
      <c r="G54" s="138"/>
      <c r="H54" s="138"/>
      <c r="I54" s="138">
        <f>'SO01 1 Pol'!G154</f>
        <v>0</v>
      </c>
      <c r="J54" s="135" t="str">
        <f>IF(I65=0,"",I54/I65*100)</f>
        <v/>
      </c>
    </row>
    <row r="55" spans="1:10" ht="25.5" customHeight="1" x14ac:dyDescent="0.2">
      <c r="A55" s="127"/>
      <c r="B55" s="132" t="s">
        <v>68</v>
      </c>
      <c r="C55" s="231" t="s">
        <v>69</v>
      </c>
      <c r="D55" s="232"/>
      <c r="E55" s="232"/>
      <c r="F55" s="137" t="s">
        <v>26</v>
      </c>
      <c r="G55" s="138"/>
      <c r="H55" s="138"/>
      <c r="I55" s="138">
        <f>'SO01 1 Pol'!G165</f>
        <v>0</v>
      </c>
      <c r="J55" s="135" t="str">
        <f>IF(I65=0,"",I55/I65*100)</f>
        <v/>
      </c>
    </row>
    <row r="56" spans="1:10" ht="25.5" customHeight="1" x14ac:dyDescent="0.2">
      <c r="A56" s="127"/>
      <c r="B56" s="132" t="s">
        <v>70</v>
      </c>
      <c r="C56" s="231" t="s">
        <v>71</v>
      </c>
      <c r="D56" s="232"/>
      <c r="E56" s="232"/>
      <c r="F56" s="137" t="s">
        <v>26</v>
      </c>
      <c r="G56" s="138"/>
      <c r="H56" s="138"/>
      <c r="I56" s="138">
        <f>'SO01 1 Pol'!G169</f>
        <v>0</v>
      </c>
      <c r="J56" s="135" t="str">
        <f>IF(I65=0,"",I56/I65*100)</f>
        <v/>
      </c>
    </row>
    <row r="57" spans="1:10" ht="25.5" customHeight="1" x14ac:dyDescent="0.2">
      <c r="A57" s="127"/>
      <c r="B57" s="132" t="s">
        <v>72</v>
      </c>
      <c r="C57" s="231" t="s">
        <v>73</v>
      </c>
      <c r="D57" s="232"/>
      <c r="E57" s="232"/>
      <c r="F57" s="137" t="s">
        <v>26</v>
      </c>
      <c r="G57" s="138"/>
      <c r="H57" s="138"/>
      <c r="I57" s="138">
        <f>'SO01 1 Pol'!G173</f>
        <v>0</v>
      </c>
      <c r="J57" s="135" t="str">
        <f>IF(I65=0,"",I57/I65*100)</f>
        <v/>
      </c>
    </row>
    <row r="58" spans="1:10" ht="25.5" customHeight="1" x14ac:dyDescent="0.2">
      <c r="A58" s="127"/>
      <c r="B58" s="132" t="s">
        <v>74</v>
      </c>
      <c r="C58" s="231" t="s">
        <v>75</v>
      </c>
      <c r="D58" s="232"/>
      <c r="E58" s="232"/>
      <c r="F58" s="137" t="s">
        <v>26</v>
      </c>
      <c r="G58" s="138"/>
      <c r="H58" s="138"/>
      <c r="I58" s="138">
        <f>'SO01 1 Pol'!G184</f>
        <v>0</v>
      </c>
      <c r="J58" s="135" t="str">
        <f>IF(I65=0,"",I58/I65*100)</f>
        <v/>
      </c>
    </row>
    <row r="59" spans="1:10" ht="25.5" customHeight="1" x14ac:dyDescent="0.2">
      <c r="A59" s="127"/>
      <c r="B59" s="132" t="s">
        <v>76</v>
      </c>
      <c r="C59" s="231" t="s">
        <v>77</v>
      </c>
      <c r="D59" s="232"/>
      <c r="E59" s="232"/>
      <c r="F59" s="137" t="s">
        <v>27</v>
      </c>
      <c r="G59" s="138"/>
      <c r="H59" s="138"/>
      <c r="I59" s="138">
        <f>'SO01 1 Pol'!G215</f>
        <v>0</v>
      </c>
      <c r="J59" s="135" t="str">
        <f>IF(I65=0,"",I59/I65*100)</f>
        <v/>
      </c>
    </row>
    <row r="60" spans="1:10" ht="25.5" customHeight="1" x14ac:dyDescent="0.2">
      <c r="A60" s="127"/>
      <c r="B60" s="132" t="s">
        <v>78</v>
      </c>
      <c r="C60" s="231" t="s">
        <v>79</v>
      </c>
      <c r="D60" s="232"/>
      <c r="E60" s="232"/>
      <c r="F60" s="137" t="s">
        <v>27</v>
      </c>
      <c r="G60" s="138"/>
      <c r="H60" s="138"/>
      <c r="I60" s="138">
        <f>'SO01 1 Pol'!G239</f>
        <v>0</v>
      </c>
      <c r="J60" s="135" t="str">
        <f>IF(I65=0,"",I60/I65*100)</f>
        <v/>
      </c>
    </row>
    <row r="61" spans="1:10" ht="25.5" customHeight="1" x14ac:dyDescent="0.2">
      <c r="A61" s="127"/>
      <c r="B61" s="132" t="s">
        <v>80</v>
      </c>
      <c r="C61" s="231" t="s">
        <v>81</v>
      </c>
      <c r="D61" s="232"/>
      <c r="E61" s="232"/>
      <c r="F61" s="137" t="s">
        <v>27</v>
      </c>
      <c r="G61" s="138"/>
      <c r="H61" s="138"/>
      <c r="I61" s="138">
        <f>'SO01 1 Pol'!G242</f>
        <v>0</v>
      </c>
      <c r="J61" s="135" t="str">
        <f>IF(I65=0,"",I61/I65*100)</f>
        <v/>
      </c>
    </row>
    <row r="62" spans="1:10" ht="25.5" customHeight="1" x14ac:dyDescent="0.2">
      <c r="A62" s="127"/>
      <c r="B62" s="132" t="s">
        <v>82</v>
      </c>
      <c r="C62" s="231" t="s">
        <v>83</v>
      </c>
      <c r="D62" s="232"/>
      <c r="E62" s="232"/>
      <c r="F62" s="137" t="s">
        <v>28</v>
      </c>
      <c r="G62" s="138"/>
      <c r="H62" s="138"/>
      <c r="I62" s="138">
        <f>'SO01 1 Pol'!G249</f>
        <v>0</v>
      </c>
      <c r="J62" s="135" t="str">
        <f>IF(I65=0,"",I62/I65*100)</f>
        <v/>
      </c>
    </row>
    <row r="63" spans="1:10" ht="25.5" customHeight="1" x14ac:dyDescent="0.2">
      <c r="A63" s="127"/>
      <c r="B63" s="132" t="s">
        <v>84</v>
      </c>
      <c r="C63" s="231" t="s">
        <v>29</v>
      </c>
      <c r="D63" s="232"/>
      <c r="E63" s="232"/>
      <c r="F63" s="137" t="s">
        <v>84</v>
      </c>
      <c r="G63" s="138"/>
      <c r="H63" s="138"/>
      <c r="I63" s="138">
        <f>'SO01 1 Pol'!G281</f>
        <v>0</v>
      </c>
      <c r="J63" s="135" t="str">
        <f>IF(I65=0,"",I63/I65*100)</f>
        <v/>
      </c>
    </row>
    <row r="64" spans="1:10" ht="25.5" customHeight="1" x14ac:dyDescent="0.2">
      <c r="A64" s="127"/>
      <c r="B64" s="132" t="s">
        <v>85</v>
      </c>
      <c r="C64" s="231" t="s">
        <v>30</v>
      </c>
      <c r="D64" s="232"/>
      <c r="E64" s="232"/>
      <c r="F64" s="137" t="s">
        <v>85</v>
      </c>
      <c r="G64" s="138"/>
      <c r="H64" s="138"/>
      <c r="I64" s="138">
        <f>'SO01 1 Pol'!G293</f>
        <v>0</v>
      </c>
      <c r="J64" s="135" t="str">
        <f>IF(I65=0,"",I64/I65*100)</f>
        <v/>
      </c>
    </row>
    <row r="65" spans="1:10" ht="25.5" customHeight="1" x14ac:dyDescent="0.2">
      <c r="A65" s="128"/>
      <c r="B65" s="133" t="s">
        <v>1</v>
      </c>
      <c r="C65" s="133"/>
      <c r="D65" s="134"/>
      <c r="E65" s="134"/>
      <c r="F65" s="139"/>
      <c r="G65" s="140"/>
      <c r="H65" s="140"/>
      <c r="I65" s="140">
        <f>SUM(I49:I64)</f>
        <v>0</v>
      </c>
      <c r="J65" s="136">
        <f>SUM(J49:J64)</f>
        <v>0</v>
      </c>
    </row>
    <row r="66" spans="1:10" x14ac:dyDescent="0.2">
      <c r="F66" s="92"/>
      <c r="G66" s="91"/>
      <c r="H66" s="92"/>
      <c r="I66" s="91"/>
      <c r="J66" s="93"/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3" t="s">
        <v>7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78" t="s">
        <v>8</v>
      </c>
      <c r="B2" s="77"/>
      <c r="C2" s="235"/>
      <c r="D2" s="235"/>
      <c r="E2" s="235"/>
      <c r="F2" s="235"/>
      <c r="G2" s="236"/>
    </row>
    <row r="3" spans="1:7" ht="24.95" customHeight="1" x14ac:dyDescent="0.2">
      <c r="A3" s="78" t="s">
        <v>9</v>
      </c>
      <c r="B3" s="77"/>
      <c r="C3" s="235"/>
      <c r="D3" s="235"/>
      <c r="E3" s="235"/>
      <c r="F3" s="235"/>
      <c r="G3" s="236"/>
    </row>
    <row r="4" spans="1:7" ht="24.95" customHeight="1" x14ac:dyDescent="0.2">
      <c r="A4" s="78" t="s">
        <v>10</v>
      </c>
      <c r="B4" s="77"/>
      <c r="C4" s="235"/>
      <c r="D4" s="235"/>
      <c r="E4" s="235"/>
      <c r="F4" s="235"/>
      <c r="G4" s="236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7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86</v>
      </c>
    </row>
    <row r="2" spans="1:60" ht="24.95" customHeight="1" x14ac:dyDescent="0.2">
      <c r="A2" s="143" t="s">
        <v>8</v>
      </c>
      <c r="B2" s="77" t="s">
        <v>50</v>
      </c>
      <c r="C2" s="256" t="s">
        <v>51</v>
      </c>
      <c r="D2" s="257"/>
      <c r="E2" s="257"/>
      <c r="F2" s="257"/>
      <c r="G2" s="258"/>
      <c r="AG2" t="s">
        <v>87</v>
      </c>
    </row>
    <row r="3" spans="1:60" ht="24.95" customHeight="1" x14ac:dyDescent="0.2">
      <c r="A3" s="143" t="s">
        <v>9</v>
      </c>
      <c r="B3" s="77" t="s">
        <v>45</v>
      </c>
      <c r="C3" s="256" t="s">
        <v>46</v>
      </c>
      <c r="D3" s="257"/>
      <c r="E3" s="257"/>
      <c r="F3" s="257"/>
      <c r="G3" s="258"/>
      <c r="AC3" s="90" t="s">
        <v>87</v>
      </c>
      <c r="AG3" t="s">
        <v>88</v>
      </c>
    </row>
    <row r="4" spans="1:60" ht="24.95" customHeight="1" x14ac:dyDescent="0.2">
      <c r="A4" s="144" t="s">
        <v>10</v>
      </c>
      <c r="B4" s="145" t="s">
        <v>43</v>
      </c>
      <c r="C4" s="259" t="s">
        <v>44</v>
      </c>
      <c r="D4" s="260"/>
      <c r="E4" s="260"/>
      <c r="F4" s="260"/>
      <c r="G4" s="261"/>
      <c r="AG4" t="s">
        <v>89</v>
      </c>
    </row>
    <row r="5" spans="1:60" x14ac:dyDescent="0.2">
      <c r="D5" s="142"/>
    </row>
    <row r="6" spans="1:60" ht="38.25" x14ac:dyDescent="0.2">
      <c r="A6" s="147" t="s">
        <v>90</v>
      </c>
      <c r="B6" s="149" t="s">
        <v>91</v>
      </c>
      <c r="C6" s="149" t="s">
        <v>92</v>
      </c>
      <c r="D6" s="148" t="s">
        <v>93</v>
      </c>
      <c r="E6" s="147" t="s">
        <v>94</v>
      </c>
      <c r="F6" s="146" t="s">
        <v>95</v>
      </c>
      <c r="G6" s="147" t="s">
        <v>31</v>
      </c>
      <c r="H6" s="150" t="s">
        <v>32</v>
      </c>
      <c r="I6" s="150" t="s">
        <v>96</v>
      </c>
      <c r="J6" s="150" t="s">
        <v>33</v>
      </c>
      <c r="K6" s="150" t="s">
        <v>97</v>
      </c>
      <c r="L6" s="150" t="s">
        <v>98</v>
      </c>
      <c r="M6" s="150" t="s">
        <v>99</v>
      </c>
      <c r="N6" s="150" t="s">
        <v>100</v>
      </c>
      <c r="O6" s="150" t="s">
        <v>101</v>
      </c>
      <c r="P6" s="150" t="s">
        <v>102</v>
      </c>
      <c r="Q6" s="150" t="s">
        <v>103</v>
      </c>
      <c r="R6" s="150" t="s">
        <v>104</v>
      </c>
      <c r="S6" s="150" t="s">
        <v>105</v>
      </c>
      <c r="T6" s="150" t="s">
        <v>106</v>
      </c>
      <c r="U6" s="150" t="s">
        <v>107</v>
      </c>
      <c r="V6" s="150" t="s">
        <v>108</v>
      </c>
      <c r="W6" s="150" t="s">
        <v>109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3" t="s">
        <v>110</v>
      </c>
      <c r="B8" s="164" t="s">
        <v>43</v>
      </c>
      <c r="C8" s="183" t="s">
        <v>57</v>
      </c>
      <c r="D8" s="165"/>
      <c r="E8" s="166"/>
      <c r="F8" s="167"/>
      <c r="G8" s="168">
        <f>SUMIF(AG9:AG73,"&lt;&gt;NOR",G9:G73)</f>
        <v>0</v>
      </c>
      <c r="H8" s="162"/>
      <c r="I8" s="162">
        <f>SUM(I9:I73)</f>
        <v>0</v>
      </c>
      <c r="J8" s="162"/>
      <c r="K8" s="162">
        <f>SUM(K9:K73)</f>
        <v>0</v>
      </c>
      <c r="L8" s="162"/>
      <c r="M8" s="162">
        <f>SUM(M9:M73)</f>
        <v>0</v>
      </c>
      <c r="N8" s="162"/>
      <c r="O8" s="162">
        <f>SUM(O9:O73)</f>
        <v>0</v>
      </c>
      <c r="P8" s="162"/>
      <c r="Q8" s="162">
        <f>SUM(Q9:Q73)</f>
        <v>36.21</v>
      </c>
      <c r="R8" s="162"/>
      <c r="S8" s="162"/>
      <c r="T8" s="162"/>
      <c r="U8" s="162"/>
      <c r="V8" s="162">
        <f>SUM(V9:V73)</f>
        <v>854.97</v>
      </c>
      <c r="W8" s="162"/>
      <c r="AG8" t="s">
        <v>111</v>
      </c>
    </row>
    <row r="9" spans="1:60" outlineLevel="1" x14ac:dyDescent="0.2">
      <c r="A9" s="169">
        <v>1</v>
      </c>
      <c r="B9" s="170" t="s">
        <v>112</v>
      </c>
      <c r="C9" s="184" t="s">
        <v>113</v>
      </c>
      <c r="D9" s="171" t="s">
        <v>114</v>
      </c>
      <c r="E9" s="172">
        <v>121.5</v>
      </c>
      <c r="F9" s="173"/>
      <c r="G9" s="174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0</v>
      </c>
      <c r="O9" s="160">
        <f>ROUND(E9*N9,2)</f>
        <v>0</v>
      </c>
      <c r="P9" s="160">
        <v>0.13800000000000001</v>
      </c>
      <c r="Q9" s="160">
        <f>ROUND(E9*P9,2)</f>
        <v>16.77</v>
      </c>
      <c r="R9" s="160"/>
      <c r="S9" s="160" t="s">
        <v>115</v>
      </c>
      <c r="T9" s="160" t="s">
        <v>116</v>
      </c>
      <c r="U9" s="160">
        <v>0.16</v>
      </c>
      <c r="V9" s="160">
        <f>ROUND(E9*U9,2)</f>
        <v>19.440000000000001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1" t="s">
        <v>118</v>
      </c>
      <c r="D10" s="252"/>
      <c r="E10" s="252"/>
      <c r="F10" s="252"/>
      <c r="G10" s="252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119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53" t="s">
        <v>120</v>
      </c>
      <c r="D11" s="254"/>
      <c r="E11" s="254"/>
      <c r="F11" s="254"/>
      <c r="G11" s="254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119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53" t="s">
        <v>121</v>
      </c>
      <c r="D12" s="254"/>
      <c r="E12" s="254"/>
      <c r="F12" s="254"/>
      <c r="G12" s="254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119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53" t="s">
        <v>122</v>
      </c>
      <c r="D13" s="254"/>
      <c r="E13" s="254"/>
      <c r="F13" s="254"/>
      <c r="G13" s="254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119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69">
        <v>2</v>
      </c>
      <c r="B14" s="170" t="s">
        <v>123</v>
      </c>
      <c r="C14" s="184" t="s">
        <v>124</v>
      </c>
      <c r="D14" s="171" t="s">
        <v>114</v>
      </c>
      <c r="E14" s="172">
        <v>121.5</v>
      </c>
      <c r="F14" s="173"/>
      <c r="G14" s="174">
        <f>ROUND(E14*F14,2)</f>
        <v>0</v>
      </c>
      <c r="H14" s="161"/>
      <c r="I14" s="160">
        <f>ROUND(E14*H14,2)</f>
        <v>0</v>
      </c>
      <c r="J14" s="161"/>
      <c r="K14" s="160">
        <f>ROUND(E14*J14,2)</f>
        <v>0</v>
      </c>
      <c r="L14" s="160">
        <v>21</v>
      </c>
      <c r="M14" s="160">
        <f>G14*(1+L14/100)</f>
        <v>0</v>
      </c>
      <c r="N14" s="160">
        <v>0</v>
      </c>
      <c r="O14" s="160">
        <f>ROUND(E14*N14,2)</f>
        <v>0</v>
      </c>
      <c r="P14" s="160">
        <v>0.16</v>
      </c>
      <c r="Q14" s="160">
        <f>ROUND(E14*P14,2)</f>
        <v>19.440000000000001</v>
      </c>
      <c r="R14" s="160"/>
      <c r="S14" s="160" t="s">
        <v>125</v>
      </c>
      <c r="T14" s="160" t="s">
        <v>125</v>
      </c>
      <c r="U14" s="160">
        <v>0.251</v>
      </c>
      <c r="V14" s="160">
        <f>ROUND(E14*U14,2)</f>
        <v>30.5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117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51" t="s">
        <v>118</v>
      </c>
      <c r="D15" s="252"/>
      <c r="E15" s="252"/>
      <c r="F15" s="252"/>
      <c r="G15" s="252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3" t="s">
        <v>120</v>
      </c>
      <c r="D16" s="254"/>
      <c r="E16" s="254"/>
      <c r="F16" s="254"/>
      <c r="G16" s="254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53" t="s">
        <v>121</v>
      </c>
      <c r="D17" s="254"/>
      <c r="E17" s="254"/>
      <c r="F17" s="254"/>
      <c r="G17" s="25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3" t="s">
        <v>122</v>
      </c>
      <c r="D18" s="254"/>
      <c r="E18" s="254"/>
      <c r="F18" s="254"/>
      <c r="G18" s="254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119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69">
        <v>3</v>
      </c>
      <c r="B19" s="170" t="s">
        <v>126</v>
      </c>
      <c r="C19" s="184" t="s">
        <v>127</v>
      </c>
      <c r="D19" s="171" t="s">
        <v>128</v>
      </c>
      <c r="E19" s="172">
        <v>117.45</v>
      </c>
      <c r="F19" s="173"/>
      <c r="G19" s="174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21</v>
      </c>
      <c r="M19" s="160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0"/>
      <c r="S19" s="160" t="s">
        <v>115</v>
      </c>
      <c r="T19" s="160" t="s">
        <v>125</v>
      </c>
      <c r="U19" s="160">
        <v>3.5329999999999999</v>
      </c>
      <c r="V19" s="160">
        <f>ROUND(E19*U19,2)</f>
        <v>414.95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51" t="s">
        <v>129</v>
      </c>
      <c r="D20" s="252"/>
      <c r="E20" s="252"/>
      <c r="F20" s="252"/>
      <c r="G20" s="252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3" t="s">
        <v>130</v>
      </c>
      <c r="D21" s="254"/>
      <c r="E21" s="254"/>
      <c r="F21" s="254"/>
      <c r="G21" s="254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3" t="s">
        <v>131</v>
      </c>
      <c r="D22" s="254"/>
      <c r="E22" s="254"/>
      <c r="F22" s="254"/>
      <c r="G22" s="254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53" t="s">
        <v>132</v>
      </c>
      <c r="D23" s="254"/>
      <c r="E23" s="254"/>
      <c r="F23" s="254"/>
      <c r="G23" s="254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119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69">
        <v>4</v>
      </c>
      <c r="B24" s="170" t="s">
        <v>133</v>
      </c>
      <c r="C24" s="184" t="s">
        <v>134</v>
      </c>
      <c r="D24" s="171" t="s">
        <v>128</v>
      </c>
      <c r="E24" s="172">
        <v>11.75</v>
      </c>
      <c r="F24" s="173"/>
      <c r="G24" s="174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0"/>
      <c r="S24" s="160" t="s">
        <v>115</v>
      </c>
      <c r="T24" s="160" t="s">
        <v>125</v>
      </c>
      <c r="U24" s="160">
        <v>1.0999999999999999E-2</v>
      </c>
      <c r="V24" s="160">
        <f>ROUND(E24*U24,2)</f>
        <v>0.13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1" t="s">
        <v>129</v>
      </c>
      <c r="D25" s="252"/>
      <c r="E25" s="252"/>
      <c r="F25" s="252"/>
      <c r="G25" s="252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3" t="s">
        <v>130</v>
      </c>
      <c r="D26" s="254"/>
      <c r="E26" s="254"/>
      <c r="F26" s="254"/>
      <c r="G26" s="254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53" t="s">
        <v>131</v>
      </c>
      <c r="D27" s="254"/>
      <c r="E27" s="254"/>
      <c r="F27" s="254"/>
      <c r="G27" s="254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53" t="s">
        <v>132</v>
      </c>
      <c r="D28" s="254"/>
      <c r="E28" s="254"/>
      <c r="F28" s="254"/>
      <c r="G28" s="254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53" t="s">
        <v>135</v>
      </c>
      <c r="D29" s="254"/>
      <c r="E29" s="254"/>
      <c r="F29" s="254"/>
      <c r="G29" s="254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9">
        <v>5</v>
      </c>
      <c r="B30" s="170" t="s">
        <v>136</v>
      </c>
      <c r="C30" s="184" t="s">
        <v>137</v>
      </c>
      <c r="D30" s="171" t="s">
        <v>128</v>
      </c>
      <c r="E30" s="172">
        <v>117.5</v>
      </c>
      <c r="F30" s="173"/>
      <c r="G30" s="174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0"/>
      <c r="S30" s="160" t="s">
        <v>115</v>
      </c>
      <c r="T30" s="160" t="s">
        <v>125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1" t="s">
        <v>129</v>
      </c>
      <c r="D31" s="252"/>
      <c r="E31" s="252"/>
      <c r="F31" s="252"/>
      <c r="G31" s="252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3" t="s">
        <v>130</v>
      </c>
      <c r="D32" s="254"/>
      <c r="E32" s="254"/>
      <c r="F32" s="254"/>
      <c r="G32" s="254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53" t="s">
        <v>131</v>
      </c>
      <c r="D33" s="254"/>
      <c r="E33" s="254"/>
      <c r="F33" s="254"/>
      <c r="G33" s="254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3" t="s">
        <v>132</v>
      </c>
      <c r="D34" s="254"/>
      <c r="E34" s="254"/>
      <c r="F34" s="254"/>
      <c r="G34" s="25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69">
        <v>6</v>
      </c>
      <c r="B35" s="170" t="s">
        <v>138</v>
      </c>
      <c r="C35" s="184" t="s">
        <v>139</v>
      </c>
      <c r="D35" s="171" t="s">
        <v>128</v>
      </c>
      <c r="E35" s="172">
        <v>117.45</v>
      </c>
      <c r="F35" s="173"/>
      <c r="G35" s="174">
        <f>ROUND(E35*F35,2)</f>
        <v>0</v>
      </c>
      <c r="H35" s="161"/>
      <c r="I35" s="160">
        <f>ROUND(E35*H35,2)</f>
        <v>0</v>
      </c>
      <c r="J35" s="161"/>
      <c r="K35" s="160">
        <f>ROUND(E35*J35,2)</f>
        <v>0</v>
      </c>
      <c r="L35" s="160">
        <v>21</v>
      </c>
      <c r="M35" s="160">
        <f>G35*(1+L35/100)</f>
        <v>0</v>
      </c>
      <c r="N35" s="160">
        <v>0</v>
      </c>
      <c r="O35" s="160">
        <f>ROUND(E35*N35,2)</f>
        <v>0</v>
      </c>
      <c r="P35" s="160">
        <v>0</v>
      </c>
      <c r="Q35" s="160">
        <f>ROUND(E35*P35,2)</f>
        <v>0</v>
      </c>
      <c r="R35" s="160"/>
      <c r="S35" s="160" t="s">
        <v>115</v>
      </c>
      <c r="T35" s="160" t="s">
        <v>125</v>
      </c>
      <c r="U35" s="160">
        <v>0.66800000000000004</v>
      </c>
      <c r="V35" s="160">
        <f>ROUND(E35*U35,2)</f>
        <v>78.459999999999994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1" t="s">
        <v>129</v>
      </c>
      <c r="D36" s="252"/>
      <c r="E36" s="252"/>
      <c r="F36" s="252"/>
      <c r="G36" s="252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119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3" t="s">
        <v>130</v>
      </c>
      <c r="D37" s="254"/>
      <c r="E37" s="254"/>
      <c r="F37" s="254"/>
      <c r="G37" s="25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53" t="s">
        <v>131</v>
      </c>
      <c r="D38" s="254"/>
      <c r="E38" s="254"/>
      <c r="F38" s="254"/>
      <c r="G38" s="254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119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3" t="s">
        <v>132</v>
      </c>
      <c r="D39" s="254"/>
      <c r="E39" s="254"/>
      <c r="F39" s="254"/>
      <c r="G39" s="254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119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69">
        <v>7</v>
      </c>
      <c r="B40" s="170" t="s">
        <v>140</v>
      </c>
      <c r="C40" s="184" t="s">
        <v>141</v>
      </c>
      <c r="D40" s="171" t="s">
        <v>128</v>
      </c>
      <c r="E40" s="172">
        <v>117.45</v>
      </c>
      <c r="F40" s="173"/>
      <c r="G40" s="174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60">
        <v>0</v>
      </c>
      <c r="O40" s="160">
        <f>ROUND(E40*N40,2)</f>
        <v>0</v>
      </c>
      <c r="P40" s="160">
        <v>0</v>
      </c>
      <c r="Q40" s="160">
        <f>ROUND(E40*P40,2)</f>
        <v>0</v>
      </c>
      <c r="R40" s="160"/>
      <c r="S40" s="160" t="s">
        <v>115</v>
      </c>
      <c r="T40" s="160" t="s">
        <v>125</v>
      </c>
      <c r="U40" s="160">
        <v>0.59099999999999997</v>
      </c>
      <c r="V40" s="160">
        <f>ROUND(E40*U40,2)</f>
        <v>69.41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117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1" t="s">
        <v>129</v>
      </c>
      <c r="D41" s="252"/>
      <c r="E41" s="252"/>
      <c r="F41" s="252"/>
      <c r="G41" s="252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119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3" t="s">
        <v>130</v>
      </c>
      <c r="D42" s="254"/>
      <c r="E42" s="254"/>
      <c r="F42" s="254"/>
      <c r="G42" s="254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119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3" t="s">
        <v>131</v>
      </c>
      <c r="D43" s="254"/>
      <c r="E43" s="254"/>
      <c r="F43" s="254"/>
      <c r="G43" s="254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119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53" t="s">
        <v>132</v>
      </c>
      <c r="D44" s="254"/>
      <c r="E44" s="254"/>
      <c r="F44" s="254"/>
      <c r="G44" s="254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119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69">
        <v>8</v>
      </c>
      <c r="B45" s="170" t="s">
        <v>142</v>
      </c>
      <c r="C45" s="184" t="s">
        <v>143</v>
      </c>
      <c r="D45" s="171" t="s">
        <v>128</v>
      </c>
      <c r="E45" s="172">
        <v>11.75</v>
      </c>
      <c r="F45" s="173"/>
      <c r="G45" s="174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0</v>
      </c>
      <c r="N45" s="160">
        <v>0</v>
      </c>
      <c r="O45" s="160">
        <f>ROUND(E45*N45,2)</f>
        <v>0</v>
      </c>
      <c r="P45" s="160">
        <v>0</v>
      </c>
      <c r="Q45" s="160">
        <f>ROUND(E45*P45,2)</f>
        <v>0</v>
      </c>
      <c r="R45" s="160"/>
      <c r="S45" s="160" t="s">
        <v>115</v>
      </c>
      <c r="T45" s="160" t="s">
        <v>125</v>
      </c>
      <c r="U45" s="160">
        <v>0.65200000000000002</v>
      </c>
      <c r="V45" s="160">
        <f>ROUND(E45*U45,2)</f>
        <v>7.66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117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1" t="s">
        <v>129</v>
      </c>
      <c r="D46" s="252"/>
      <c r="E46" s="252"/>
      <c r="F46" s="252"/>
      <c r="G46" s="252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119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3" t="s">
        <v>130</v>
      </c>
      <c r="D47" s="254"/>
      <c r="E47" s="254"/>
      <c r="F47" s="254"/>
      <c r="G47" s="254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119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53" t="s">
        <v>131</v>
      </c>
      <c r="D48" s="254"/>
      <c r="E48" s="254"/>
      <c r="F48" s="254"/>
      <c r="G48" s="254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119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3" t="s">
        <v>132</v>
      </c>
      <c r="D49" s="254"/>
      <c r="E49" s="254"/>
      <c r="F49" s="254"/>
      <c r="G49" s="254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119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53" t="s">
        <v>135</v>
      </c>
      <c r="D50" s="254"/>
      <c r="E50" s="254"/>
      <c r="F50" s="254"/>
      <c r="G50" s="254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119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69">
        <v>9</v>
      </c>
      <c r="B51" s="170" t="s">
        <v>144</v>
      </c>
      <c r="C51" s="184" t="s">
        <v>145</v>
      </c>
      <c r="D51" s="171" t="s">
        <v>128</v>
      </c>
      <c r="E51" s="172">
        <v>11.75</v>
      </c>
      <c r="F51" s="173"/>
      <c r="G51" s="174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21</v>
      </c>
      <c r="M51" s="160">
        <f>G51*(1+L51/100)</f>
        <v>0</v>
      </c>
      <c r="N51" s="160">
        <v>0</v>
      </c>
      <c r="O51" s="160">
        <f>ROUND(E51*N51,2)</f>
        <v>0</v>
      </c>
      <c r="P51" s="160">
        <v>0</v>
      </c>
      <c r="Q51" s="160">
        <f>ROUND(E51*P51,2)</f>
        <v>0</v>
      </c>
      <c r="R51" s="160"/>
      <c r="S51" s="160" t="s">
        <v>115</v>
      </c>
      <c r="T51" s="160" t="s">
        <v>125</v>
      </c>
      <c r="U51" s="160">
        <v>8.9999999999999993E-3</v>
      </c>
      <c r="V51" s="160">
        <f>ROUND(E51*U51,2)</f>
        <v>0.11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117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51" t="s">
        <v>129</v>
      </c>
      <c r="D52" s="252"/>
      <c r="E52" s="252"/>
      <c r="F52" s="252"/>
      <c r="G52" s="252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119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3" t="s">
        <v>130</v>
      </c>
      <c r="D53" s="254"/>
      <c r="E53" s="254"/>
      <c r="F53" s="254"/>
      <c r="G53" s="254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119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53" t="s">
        <v>131</v>
      </c>
      <c r="D54" s="254"/>
      <c r="E54" s="254"/>
      <c r="F54" s="254"/>
      <c r="G54" s="254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119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53" t="s">
        <v>132</v>
      </c>
      <c r="D55" s="254"/>
      <c r="E55" s="254"/>
      <c r="F55" s="254"/>
      <c r="G55" s="254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119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53" t="s">
        <v>135</v>
      </c>
      <c r="D56" s="254"/>
      <c r="E56" s="254"/>
      <c r="F56" s="254"/>
      <c r="G56" s="254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119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9">
        <v>10</v>
      </c>
      <c r="B57" s="170" t="s">
        <v>146</v>
      </c>
      <c r="C57" s="184" t="s">
        <v>147</v>
      </c>
      <c r="D57" s="171" t="s">
        <v>128</v>
      </c>
      <c r="E57" s="172">
        <v>105.75</v>
      </c>
      <c r="F57" s="173"/>
      <c r="G57" s="174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0</v>
      </c>
      <c r="N57" s="160">
        <v>0</v>
      </c>
      <c r="O57" s="160">
        <f>ROUND(E57*N57,2)</f>
        <v>0</v>
      </c>
      <c r="P57" s="160">
        <v>0</v>
      </c>
      <c r="Q57" s="160">
        <f>ROUND(E57*P57,2)</f>
        <v>0</v>
      </c>
      <c r="R57" s="160"/>
      <c r="S57" s="160" t="s">
        <v>115</v>
      </c>
      <c r="T57" s="160" t="s">
        <v>125</v>
      </c>
      <c r="U57" s="160">
        <v>2.1949999999999998</v>
      </c>
      <c r="V57" s="160">
        <f>ROUND(E57*U57,2)</f>
        <v>232.12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117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51" t="s">
        <v>129</v>
      </c>
      <c r="D58" s="252"/>
      <c r="E58" s="252"/>
      <c r="F58" s="252"/>
      <c r="G58" s="252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119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3" t="s">
        <v>130</v>
      </c>
      <c r="D59" s="254"/>
      <c r="E59" s="254"/>
      <c r="F59" s="254"/>
      <c r="G59" s="254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53" t="s">
        <v>131</v>
      </c>
      <c r="D60" s="254"/>
      <c r="E60" s="254"/>
      <c r="F60" s="254"/>
      <c r="G60" s="254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119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53" t="s">
        <v>132</v>
      </c>
      <c r="D61" s="254"/>
      <c r="E61" s="254"/>
      <c r="F61" s="254"/>
      <c r="G61" s="254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53" t="s">
        <v>148</v>
      </c>
      <c r="D62" s="254"/>
      <c r="E62" s="254"/>
      <c r="F62" s="254"/>
      <c r="G62" s="254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119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69">
        <v>11</v>
      </c>
      <c r="B63" s="170" t="s">
        <v>149</v>
      </c>
      <c r="C63" s="184" t="s">
        <v>150</v>
      </c>
      <c r="D63" s="171" t="s">
        <v>114</v>
      </c>
      <c r="E63" s="172">
        <v>121.5</v>
      </c>
      <c r="F63" s="173"/>
      <c r="G63" s="174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0</v>
      </c>
      <c r="N63" s="160">
        <v>0</v>
      </c>
      <c r="O63" s="160">
        <f>ROUND(E63*N63,2)</f>
        <v>0</v>
      </c>
      <c r="P63" s="160">
        <v>0</v>
      </c>
      <c r="Q63" s="160">
        <f>ROUND(E63*P63,2)</f>
        <v>0</v>
      </c>
      <c r="R63" s="160"/>
      <c r="S63" s="160" t="s">
        <v>115</v>
      </c>
      <c r="T63" s="160" t="s">
        <v>125</v>
      </c>
      <c r="U63" s="160">
        <v>1.7999999999999999E-2</v>
      </c>
      <c r="V63" s="160">
        <f>ROUND(E63*U63,2)</f>
        <v>2.19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51" t="s">
        <v>118</v>
      </c>
      <c r="D64" s="252"/>
      <c r="E64" s="252"/>
      <c r="F64" s="252"/>
      <c r="G64" s="252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53" t="s">
        <v>120</v>
      </c>
      <c r="D65" s="254"/>
      <c r="E65" s="254"/>
      <c r="F65" s="254"/>
      <c r="G65" s="254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53" t="s">
        <v>121</v>
      </c>
      <c r="D66" s="254"/>
      <c r="E66" s="254"/>
      <c r="F66" s="254"/>
      <c r="G66" s="254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53" t="s">
        <v>122</v>
      </c>
      <c r="D67" s="254"/>
      <c r="E67" s="254"/>
      <c r="F67" s="254"/>
      <c r="G67" s="254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119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69">
        <v>12</v>
      </c>
      <c r="B68" s="170" t="s">
        <v>151</v>
      </c>
      <c r="C68" s="184" t="s">
        <v>152</v>
      </c>
      <c r="D68" s="171" t="s">
        <v>128</v>
      </c>
      <c r="E68" s="172">
        <v>11.75</v>
      </c>
      <c r="F68" s="173"/>
      <c r="G68" s="174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21</v>
      </c>
      <c r="M68" s="160">
        <f>G68*(1+L68/100)</f>
        <v>0</v>
      </c>
      <c r="N68" s="160">
        <v>0</v>
      </c>
      <c r="O68" s="160">
        <f>ROUND(E68*N68,2)</f>
        <v>0</v>
      </c>
      <c r="P68" s="160">
        <v>0</v>
      </c>
      <c r="Q68" s="160">
        <f>ROUND(E68*P68,2)</f>
        <v>0</v>
      </c>
      <c r="R68" s="160"/>
      <c r="S68" s="160" t="s">
        <v>115</v>
      </c>
      <c r="T68" s="160" t="s">
        <v>125</v>
      </c>
      <c r="U68" s="160">
        <v>0</v>
      </c>
      <c r="V68" s="160">
        <f>ROUND(E68*U68,2)</f>
        <v>0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117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1" t="s">
        <v>129</v>
      </c>
      <c r="D69" s="252"/>
      <c r="E69" s="252"/>
      <c r="F69" s="252"/>
      <c r="G69" s="252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53" t="s">
        <v>130</v>
      </c>
      <c r="D70" s="254"/>
      <c r="E70" s="254"/>
      <c r="F70" s="254"/>
      <c r="G70" s="254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3" t="s">
        <v>131</v>
      </c>
      <c r="D71" s="254"/>
      <c r="E71" s="254"/>
      <c r="F71" s="254"/>
      <c r="G71" s="254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119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53" t="s">
        <v>132</v>
      </c>
      <c r="D72" s="254"/>
      <c r="E72" s="254"/>
      <c r="F72" s="254"/>
      <c r="G72" s="254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119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53" t="s">
        <v>135</v>
      </c>
      <c r="D73" s="254"/>
      <c r="E73" s="254"/>
      <c r="F73" s="254"/>
      <c r="G73" s="254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163" t="s">
        <v>110</v>
      </c>
      <c r="B74" s="164" t="s">
        <v>58</v>
      </c>
      <c r="C74" s="183" t="s">
        <v>59</v>
      </c>
      <c r="D74" s="165"/>
      <c r="E74" s="166"/>
      <c r="F74" s="167"/>
      <c r="G74" s="168">
        <f>SUMIF(AG75:AG99,"&lt;&gt;NOR",G75:G99)</f>
        <v>0</v>
      </c>
      <c r="H74" s="162"/>
      <c r="I74" s="162">
        <f>SUM(I75:I99)</f>
        <v>0</v>
      </c>
      <c r="J74" s="162"/>
      <c r="K74" s="162">
        <f>SUM(K75:K99)</f>
        <v>0</v>
      </c>
      <c r="L74" s="162"/>
      <c r="M74" s="162">
        <f>SUM(M75:M99)</f>
        <v>0</v>
      </c>
      <c r="N74" s="162"/>
      <c r="O74" s="162">
        <f>SUM(O75:O99)</f>
        <v>25.759999999999998</v>
      </c>
      <c r="P74" s="162"/>
      <c r="Q74" s="162">
        <f>SUM(Q75:Q99)</f>
        <v>0</v>
      </c>
      <c r="R74" s="162"/>
      <c r="S74" s="162"/>
      <c r="T74" s="162"/>
      <c r="U74" s="162"/>
      <c r="V74" s="162">
        <f>SUM(V75:V99)</f>
        <v>89.509999999999991</v>
      </c>
      <c r="W74" s="162"/>
      <c r="AG74" t="s">
        <v>111</v>
      </c>
    </row>
    <row r="75" spans="1:60" outlineLevel="1" x14ac:dyDescent="0.2">
      <c r="A75" s="169">
        <v>13</v>
      </c>
      <c r="B75" s="170" t="s">
        <v>153</v>
      </c>
      <c r="C75" s="184" t="s">
        <v>154</v>
      </c>
      <c r="D75" s="171" t="s">
        <v>114</v>
      </c>
      <c r="E75" s="172">
        <v>91.5</v>
      </c>
      <c r="F75" s="173"/>
      <c r="G75" s="174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0</v>
      </c>
      <c r="N75" s="160">
        <v>1.8000000000000001E-4</v>
      </c>
      <c r="O75" s="160">
        <f>ROUND(E75*N75,2)</f>
        <v>0.02</v>
      </c>
      <c r="P75" s="160">
        <v>0</v>
      </c>
      <c r="Q75" s="160">
        <f>ROUND(E75*P75,2)</f>
        <v>0</v>
      </c>
      <c r="R75" s="160"/>
      <c r="S75" s="160" t="s">
        <v>115</v>
      </c>
      <c r="T75" s="160" t="s">
        <v>116</v>
      </c>
      <c r="U75" s="160">
        <v>7.4999999999999997E-2</v>
      </c>
      <c r="V75" s="160">
        <f>ROUND(E75*U75,2)</f>
        <v>6.86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117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51" t="s">
        <v>155</v>
      </c>
      <c r="D76" s="252"/>
      <c r="E76" s="252"/>
      <c r="F76" s="252"/>
      <c r="G76" s="252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119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53" t="s">
        <v>156</v>
      </c>
      <c r="D77" s="254"/>
      <c r="E77" s="254"/>
      <c r="F77" s="254"/>
      <c r="G77" s="254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69">
        <v>14</v>
      </c>
      <c r="B78" s="170" t="s">
        <v>157</v>
      </c>
      <c r="C78" s="184" t="s">
        <v>158</v>
      </c>
      <c r="D78" s="171" t="s">
        <v>128</v>
      </c>
      <c r="E78" s="172">
        <v>2.44</v>
      </c>
      <c r="F78" s="173"/>
      <c r="G78" s="174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60">
        <v>2.5249999999999999</v>
      </c>
      <c r="O78" s="160">
        <f>ROUND(E78*N78,2)</f>
        <v>6.16</v>
      </c>
      <c r="P78" s="160">
        <v>0</v>
      </c>
      <c r="Q78" s="160">
        <f>ROUND(E78*P78,2)</f>
        <v>0</v>
      </c>
      <c r="R78" s="160"/>
      <c r="S78" s="160" t="s">
        <v>115</v>
      </c>
      <c r="T78" s="160" t="s">
        <v>116</v>
      </c>
      <c r="U78" s="160">
        <v>1.89</v>
      </c>
      <c r="V78" s="160">
        <f>ROUND(E78*U78,2)</f>
        <v>4.6100000000000003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117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1" t="s">
        <v>159</v>
      </c>
      <c r="D79" s="252"/>
      <c r="E79" s="252"/>
      <c r="F79" s="252"/>
      <c r="G79" s="252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119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53" t="s">
        <v>160</v>
      </c>
      <c r="D80" s="254"/>
      <c r="E80" s="254"/>
      <c r="F80" s="254"/>
      <c r="G80" s="254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53" t="s">
        <v>161</v>
      </c>
      <c r="D81" s="254"/>
      <c r="E81" s="254"/>
      <c r="F81" s="254"/>
      <c r="G81" s="254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69">
        <v>15</v>
      </c>
      <c r="B82" s="170" t="s">
        <v>162</v>
      </c>
      <c r="C82" s="184" t="s">
        <v>163</v>
      </c>
      <c r="D82" s="171" t="s">
        <v>164</v>
      </c>
      <c r="E82" s="172">
        <v>30.5</v>
      </c>
      <c r="F82" s="173"/>
      <c r="G82" s="174">
        <f>ROUND(E82*F82,2)</f>
        <v>0</v>
      </c>
      <c r="H82" s="161"/>
      <c r="I82" s="160">
        <f>ROUND(E82*H82,2)</f>
        <v>0</v>
      </c>
      <c r="J82" s="161"/>
      <c r="K82" s="160">
        <f>ROUND(E82*J82,2)</f>
        <v>0</v>
      </c>
      <c r="L82" s="160">
        <v>21</v>
      </c>
      <c r="M82" s="160">
        <f>G82*(1+L82/100)</f>
        <v>0</v>
      </c>
      <c r="N82" s="160">
        <v>4.8999999999999998E-4</v>
      </c>
      <c r="O82" s="160">
        <f>ROUND(E82*N82,2)</f>
        <v>0.01</v>
      </c>
      <c r="P82" s="160">
        <v>0</v>
      </c>
      <c r="Q82" s="160">
        <f>ROUND(E82*P82,2)</f>
        <v>0</v>
      </c>
      <c r="R82" s="160"/>
      <c r="S82" s="160" t="s">
        <v>115</v>
      </c>
      <c r="T82" s="160" t="s">
        <v>116</v>
      </c>
      <c r="U82" s="160">
        <v>0.05</v>
      </c>
      <c r="V82" s="160">
        <f>ROUND(E82*U82,2)</f>
        <v>1.53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117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51" t="s">
        <v>165</v>
      </c>
      <c r="D83" s="252"/>
      <c r="E83" s="252"/>
      <c r="F83" s="252"/>
      <c r="G83" s="252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119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53" t="s">
        <v>166</v>
      </c>
      <c r="D84" s="254"/>
      <c r="E84" s="254"/>
      <c r="F84" s="254"/>
      <c r="G84" s="254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119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69">
        <v>16</v>
      </c>
      <c r="B85" s="170" t="s">
        <v>167</v>
      </c>
      <c r="C85" s="184" t="s">
        <v>168</v>
      </c>
      <c r="D85" s="171" t="s">
        <v>114</v>
      </c>
      <c r="E85" s="172">
        <v>117.45</v>
      </c>
      <c r="F85" s="173"/>
      <c r="G85" s="174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21</v>
      </c>
      <c r="M85" s="160">
        <f>G85*(1+L85/100)</f>
        <v>0</v>
      </c>
      <c r="N85" s="160">
        <v>0</v>
      </c>
      <c r="O85" s="160">
        <f>ROUND(E85*N85,2)</f>
        <v>0</v>
      </c>
      <c r="P85" s="160">
        <v>0</v>
      </c>
      <c r="Q85" s="160">
        <f>ROUND(E85*P85,2)</f>
        <v>0</v>
      </c>
      <c r="R85" s="160"/>
      <c r="S85" s="160" t="s">
        <v>115</v>
      </c>
      <c r="T85" s="160" t="s">
        <v>125</v>
      </c>
      <c r="U85" s="160">
        <v>0.52600000000000002</v>
      </c>
      <c r="V85" s="160">
        <f>ROUND(E85*U85,2)</f>
        <v>61.78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117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51" t="s">
        <v>169</v>
      </c>
      <c r="D86" s="252"/>
      <c r="E86" s="252"/>
      <c r="F86" s="252"/>
      <c r="G86" s="252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119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53" t="s">
        <v>170</v>
      </c>
      <c r="D87" s="254"/>
      <c r="E87" s="254"/>
      <c r="F87" s="254"/>
      <c r="G87" s="254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119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53" t="s">
        <v>171</v>
      </c>
      <c r="D88" s="254"/>
      <c r="E88" s="254"/>
      <c r="F88" s="254"/>
      <c r="G88" s="254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119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53" t="s">
        <v>172</v>
      </c>
      <c r="D89" s="254"/>
      <c r="E89" s="254"/>
      <c r="F89" s="254"/>
      <c r="G89" s="254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119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69">
        <v>17</v>
      </c>
      <c r="B90" s="170" t="s">
        <v>173</v>
      </c>
      <c r="C90" s="184" t="s">
        <v>174</v>
      </c>
      <c r="D90" s="171" t="s">
        <v>175</v>
      </c>
      <c r="E90" s="172">
        <v>30.5</v>
      </c>
      <c r="F90" s="173"/>
      <c r="G90" s="174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21</v>
      </c>
      <c r="M90" s="160">
        <f>G90*(1+L90/100)</f>
        <v>0</v>
      </c>
      <c r="N90" s="160">
        <v>1.2999999999999999E-4</v>
      </c>
      <c r="O90" s="160">
        <f>ROUND(E90*N90,2)</f>
        <v>0</v>
      </c>
      <c r="P90" s="160">
        <v>0</v>
      </c>
      <c r="Q90" s="160">
        <f>ROUND(E90*P90,2)</f>
        <v>0</v>
      </c>
      <c r="R90" s="160"/>
      <c r="S90" s="160" t="s">
        <v>115</v>
      </c>
      <c r="T90" s="160" t="s">
        <v>116</v>
      </c>
      <c r="U90" s="160">
        <v>0.20100000000000001</v>
      </c>
      <c r="V90" s="160">
        <f>ROUND(E90*U90,2)</f>
        <v>6.13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117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45" outlineLevel="1" x14ac:dyDescent="0.2">
      <c r="A91" s="158"/>
      <c r="B91" s="159"/>
      <c r="C91" s="251" t="s">
        <v>176</v>
      </c>
      <c r="D91" s="252"/>
      <c r="E91" s="252"/>
      <c r="F91" s="252"/>
      <c r="G91" s="252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119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75" t="str">
        <f>C91</f>
        <v>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v>
      </c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53" t="s">
        <v>165</v>
      </c>
      <c r="D92" s="254"/>
      <c r="E92" s="254"/>
      <c r="F92" s="254"/>
      <c r="G92" s="254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119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53" t="s">
        <v>166</v>
      </c>
      <c r="D93" s="254"/>
      <c r="E93" s="254"/>
      <c r="F93" s="254"/>
      <c r="G93" s="254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119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69">
        <v>18</v>
      </c>
      <c r="B94" s="170" t="s">
        <v>177</v>
      </c>
      <c r="C94" s="184" t="s">
        <v>178</v>
      </c>
      <c r="D94" s="171" t="s">
        <v>114</v>
      </c>
      <c r="E94" s="172">
        <v>91.5</v>
      </c>
      <c r="F94" s="173"/>
      <c r="G94" s="174">
        <f>ROUND(E94*F94,2)</f>
        <v>0</v>
      </c>
      <c r="H94" s="161"/>
      <c r="I94" s="160">
        <f>ROUND(E94*H94,2)</f>
        <v>0</v>
      </c>
      <c r="J94" s="161"/>
      <c r="K94" s="160">
        <f>ROUND(E94*J94,2)</f>
        <v>0</v>
      </c>
      <c r="L94" s="160">
        <v>21</v>
      </c>
      <c r="M94" s="160">
        <f>G94*(1+L94/100)</f>
        <v>0</v>
      </c>
      <c r="N94" s="160">
        <v>5.0000000000000001E-4</v>
      </c>
      <c r="O94" s="160">
        <f>ROUND(E94*N94,2)</f>
        <v>0.05</v>
      </c>
      <c r="P94" s="160">
        <v>0</v>
      </c>
      <c r="Q94" s="160">
        <f>ROUND(E94*P94,2)</f>
        <v>0</v>
      </c>
      <c r="R94" s="160"/>
      <c r="S94" s="160" t="s">
        <v>115</v>
      </c>
      <c r="T94" s="160" t="s">
        <v>116</v>
      </c>
      <c r="U94" s="160">
        <v>9.4E-2</v>
      </c>
      <c r="V94" s="160">
        <f>ROUND(E94*U94,2)</f>
        <v>8.6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117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51" t="s">
        <v>155</v>
      </c>
      <c r="D95" s="252"/>
      <c r="E95" s="252"/>
      <c r="F95" s="252"/>
      <c r="G95" s="252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53" t="s">
        <v>156</v>
      </c>
      <c r="D96" s="254"/>
      <c r="E96" s="254"/>
      <c r="F96" s="254"/>
      <c r="G96" s="254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119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69">
        <v>19</v>
      </c>
      <c r="B97" s="170" t="s">
        <v>179</v>
      </c>
      <c r="C97" s="184" t="s">
        <v>180</v>
      </c>
      <c r="D97" s="171" t="s">
        <v>181</v>
      </c>
      <c r="E97" s="172">
        <v>19.52</v>
      </c>
      <c r="F97" s="173"/>
      <c r="G97" s="174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21</v>
      </c>
      <c r="M97" s="160">
        <f>G97*(1+L97/100)</f>
        <v>0</v>
      </c>
      <c r="N97" s="160">
        <v>1</v>
      </c>
      <c r="O97" s="160">
        <f>ROUND(E97*N97,2)</f>
        <v>19.52</v>
      </c>
      <c r="P97" s="160">
        <v>0</v>
      </c>
      <c r="Q97" s="160">
        <f>ROUND(E97*P97,2)</f>
        <v>0</v>
      </c>
      <c r="R97" s="160" t="s">
        <v>182</v>
      </c>
      <c r="S97" s="160" t="s">
        <v>115</v>
      </c>
      <c r="T97" s="160" t="s">
        <v>116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51" t="s">
        <v>184</v>
      </c>
      <c r="D98" s="252"/>
      <c r="E98" s="252"/>
      <c r="F98" s="252"/>
      <c r="G98" s="252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119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53" t="s">
        <v>185</v>
      </c>
      <c r="D99" s="254"/>
      <c r="E99" s="254"/>
      <c r="F99" s="254"/>
      <c r="G99" s="254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119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163" t="s">
        <v>110</v>
      </c>
      <c r="B100" s="164" t="s">
        <v>60</v>
      </c>
      <c r="C100" s="183" t="s">
        <v>61</v>
      </c>
      <c r="D100" s="165"/>
      <c r="E100" s="166"/>
      <c r="F100" s="167"/>
      <c r="G100" s="168">
        <f>SUMIF(AG101:AG107,"&lt;&gt;NOR",G101:G107)</f>
        <v>0</v>
      </c>
      <c r="H100" s="162"/>
      <c r="I100" s="162">
        <f>SUM(I101:I107)</f>
        <v>0</v>
      </c>
      <c r="J100" s="162"/>
      <c r="K100" s="162">
        <f>SUM(K101:K107)</f>
        <v>0</v>
      </c>
      <c r="L100" s="162"/>
      <c r="M100" s="162">
        <f>SUM(M101:M107)</f>
        <v>0</v>
      </c>
      <c r="N100" s="162"/>
      <c r="O100" s="162">
        <f>SUM(O101:O107)</f>
        <v>5.01</v>
      </c>
      <c r="P100" s="162"/>
      <c r="Q100" s="162">
        <f>SUM(Q101:Q107)</f>
        <v>0</v>
      </c>
      <c r="R100" s="162"/>
      <c r="S100" s="162"/>
      <c r="T100" s="162"/>
      <c r="U100" s="162"/>
      <c r="V100" s="162">
        <f>SUM(V101:V107)</f>
        <v>9.4600000000000009</v>
      </c>
      <c r="W100" s="162"/>
      <c r="AG100" t="s">
        <v>111</v>
      </c>
    </row>
    <row r="101" spans="1:60" outlineLevel="1" x14ac:dyDescent="0.2">
      <c r="A101" s="169">
        <v>20</v>
      </c>
      <c r="B101" s="170" t="s">
        <v>186</v>
      </c>
      <c r="C101" s="184" t="s">
        <v>187</v>
      </c>
      <c r="D101" s="171" t="s">
        <v>114</v>
      </c>
      <c r="E101" s="172">
        <v>18</v>
      </c>
      <c r="F101" s="173"/>
      <c r="G101" s="174">
        <f>ROUND(E101*F101,2)</f>
        <v>0</v>
      </c>
      <c r="H101" s="161"/>
      <c r="I101" s="160">
        <f>ROUND(E101*H101,2)</f>
        <v>0</v>
      </c>
      <c r="J101" s="161"/>
      <c r="K101" s="160">
        <f>ROUND(E101*J101,2)</f>
        <v>0</v>
      </c>
      <c r="L101" s="160">
        <v>21</v>
      </c>
      <c r="M101" s="160">
        <f>G101*(1+L101/100)</f>
        <v>0</v>
      </c>
      <c r="N101" s="160">
        <v>0</v>
      </c>
      <c r="O101" s="160">
        <f>ROUND(E101*N101,2)</f>
        <v>0</v>
      </c>
      <c r="P101" s="160">
        <v>0</v>
      </c>
      <c r="Q101" s="160">
        <f>ROUND(E101*P101,2)</f>
        <v>0</v>
      </c>
      <c r="R101" s="160"/>
      <c r="S101" s="160" t="s">
        <v>115</v>
      </c>
      <c r="T101" s="160" t="s">
        <v>116</v>
      </c>
      <c r="U101" s="160">
        <v>1.7999999999999999E-2</v>
      </c>
      <c r="V101" s="160">
        <f>ROUND(E101*U101,2)</f>
        <v>0.32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117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51" t="s">
        <v>188</v>
      </c>
      <c r="D102" s="252"/>
      <c r="E102" s="252"/>
      <c r="F102" s="252"/>
      <c r="G102" s="252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119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69">
        <v>21</v>
      </c>
      <c r="B103" s="170" t="s">
        <v>189</v>
      </c>
      <c r="C103" s="184" t="s">
        <v>190</v>
      </c>
      <c r="D103" s="171" t="s">
        <v>114</v>
      </c>
      <c r="E103" s="172">
        <v>18</v>
      </c>
      <c r="F103" s="173"/>
      <c r="G103" s="174">
        <f>ROUND(E103*F103,2)</f>
        <v>0</v>
      </c>
      <c r="H103" s="161"/>
      <c r="I103" s="160">
        <f>ROUND(E103*H103,2)</f>
        <v>0</v>
      </c>
      <c r="J103" s="161"/>
      <c r="K103" s="160">
        <f>ROUND(E103*J103,2)</f>
        <v>0</v>
      </c>
      <c r="L103" s="160">
        <v>21</v>
      </c>
      <c r="M103" s="160">
        <f>G103*(1+L103/100)</f>
        <v>0</v>
      </c>
      <c r="N103" s="160">
        <v>0.27827000000000002</v>
      </c>
      <c r="O103" s="160">
        <f>ROUND(E103*N103,2)</f>
        <v>5.01</v>
      </c>
      <c r="P103" s="160">
        <v>0</v>
      </c>
      <c r="Q103" s="160">
        <f>ROUND(E103*P103,2)</f>
        <v>0</v>
      </c>
      <c r="R103" s="160"/>
      <c r="S103" s="160" t="s">
        <v>115</v>
      </c>
      <c r="T103" s="160" t="s">
        <v>125</v>
      </c>
      <c r="U103" s="160">
        <v>0.50800000000000001</v>
      </c>
      <c r="V103" s="160">
        <f>ROUND(E103*U103,2)</f>
        <v>9.14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117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51" t="s">
        <v>403</v>
      </c>
      <c r="D104" s="252"/>
      <c r="E104" s="252"/>
      <c r="F104" s="252"/>
      <c r="G104" s="252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119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53" t="s">
        <v>188</v>
      </c>
      <c r="D105" s="254"/>
      <c r="E105" s="254"/>
      <c r="F105" s="254"/>
      <c r="G105" s="254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119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69">
        <v>22</v>
      </c>
      <c r="B106" s="170" t="s">
        <v>191</v>
      </c>
      <c r="C106" s="184" t="s">
        <v>192</v>
      </c>
      <c r="D106" s="171" t="s">
        <v>175</v>
      </c>
      <c r="E106" s="172">
        <v>18</v>
      </c>
      <c r="F106" s="173"/>
      <c r="G106" s="174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21</v>
      </c>
      <c r="M106" s="160">
        <f>G106*(1+L106/100)</f>
        <v>0</v>
      </c>
      <c r="N106" s="160">
        <v>0</v>
      </c>
      <c r="O106" s="160">
        <f>ROUND(E106*N106,2)</f>
        <v>0</v>
      </c>
      <c r="P106" s="160">
        <v>0</v>
      </c>
      <c r="Q106" s="160">
        <f>ROUND(E106*P106,2)</f>
        <v>0</v>
      </c>
      <c r="R106" s="160"/>
      <c r="S106" s="160" t="s">
        <v>193</v>
      </c>
      <c r="T106" s="160" t="s">
        <v>116</v>
      </c>
      <c r="U106" s="160">
        <v>0</v>
      </c>
      <c r="V106" s="160">
        <f>ROUND(E106*U106,2)</f>
        <v>0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117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51" t="s">
        <v>188</v>
      </c>
      <c r="D107" s="252"/>
      <c r="E107" s="252"/>
      <c r="F107" s="252"/>
      <c r="G107" s="252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119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3" t="s">
        <v>110</v>
      </c>
      <c r="B108" s="164" t="s">
        <v>62</v>
      </c>
      <c r="C108" s="183" t="s">
        <v>63</v>
      </c>
      <c r="D108" s="165"/>
      <c r="E108" s="166"/>
      <c r="F108" s="167"/>
      <c r="G108" s="168">
        <f>SUMIF(AG109:AG142,"&lt;&gt;NOR",G109:G142)</f>
        <v>0</v>
      </c>
      <c r="H108" s="162"/>
      <c r="I108" s="162">
        <f>SUM(I109:I142)</f>
        <v>0</v>
      </c>
      <c r="J108" s="162"/>
      <c r="K108" s="162">
        <f>SUM(K109:K142)</f>
        <v>0</v>
      </c>
      <c r="L108" s="162"/>
      <c r="M108" s="162">
        <f>SUM(M109:M142)</f>
        <v>0</v>
      </c>
      <c r="N108" s="162"/>
      <c r="O108" s="162">
        <f>SUM(O109:O142)</f>
        <v>23.95</v>
      </c>
      <c r="P108" s="162"/>
      <c r="Q108" s="162">
        <f>SUM(Q109:Q142)</f>
        <v>0</v>
      </c>
      <c r="R108" s="162"/>
      <c r="S108" s="162"/>
      <c r="T108" s="162"/>
      <c r="U108" s="162"/>
      <c r="V108" s="162">
        <f>SUM(V109:V142)</f>
        <v>505.49000000000007</v>
      </c>
      <c r="W108" s="162"/>
      <c r="AG108" t="s">
        <v>111</v>
      </c>
    </row>
    <row r="109" spans="1:60" outlineLevel="1" x14ac:dyDescent="0.2">
      <c r="A109" s="169">
        <v>23</v>
      </c>
      <c r="B109" s="170" t="s">
        <v>194</v>
      </c>
      <c r="C109" s="184" t="s">
        <v>195</v>
      </c>
      <c r="D109" s="171" t="s">
        <v>114</v>
      </c>
      <c r="E109" s="172">
        <v>285.64999999999998</v>
      </c>
      <c r="F109" s="173"/>
      <c r="G109" s="174">
        <f>ROUND(E109*F109,2)</f>
        <v>0</v>
      </c>
      <c r="H109" s="161"/>
      <c r="I109" s="160">
        <f>ROUND(E109*H109,2)</f>
        <v>0</v>
      </c>
      <c r="J109" s="161"/>
      <c r="K109" s="160">
        <f>ROUND(E109*J109,2)</f>
        <v>0</v>
      </c>
      <c r="L109" s="160">
        <v>21</v>
      </c>
      <c r="M109" s="160">
        <f>G109*(1+L109/100)</f>
        <v>0</v>
      </c>
      <c r="N109" s="160">
        <v>8.2500000000000004E-3</v>
      </c>
      <c r="O109" s="160">
        <f>ROUND(E109*N109,2)</f>
        <v>2.36</v>
      </c>
      <c r="P109" s="160">
        <v>0</v>
      </c>
      <c r="Q109" s="160">
        <f>ROUND(E109*P109,2)</f>
        <v>0</v>
      </c>
      <c r="R109" s="160"/>
      <c r="S109" s="160" t="s">
        <v>115</v>
      </c>
      <c r="T109" s="160" t="s">
        <v>125</v>
      </c>
      <c r="U109" s="160">
        <v>0.3</v>
      </c>
      <c r="V109" s="160">
        <f>ROUND(E109*U109,2)</f>
        <v>85.7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117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51" t="s">
        <v>196</v>
      </c>
      <c r="D110" s="252"/>
      <c r="E110" s="252"/>
      <c r="F110" s="252"/>
      <c r="G110" s="252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119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53" t="s">
        <v>197</v>
      </c>
      <c r="D111" s="254"/>
      <c r="E111" s="254"/>
      <c r="F111" s="254"/>
      <c r="G111" s="254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119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53" t="s">
        <v>198</v>
      </c>
      <c r="D112" s="254"/>
      <c r="E112" s="254"/>
      <c r="F112" s="254"/>
      <c r="G112" s="254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53" t="s">
        <v>199</v>
      </c>
      <c r="D113" s="254"/>
      <c r="E113" s="254"/>
      <c r="F113" s="254"/>
      <c r="G113" s="254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119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69">
        <v>24</v>
      </c>
      <c r="B114" s="170" t="s">
        <v>200</v>
      </c>
      <c r="C114" s="184" t="s">
        <v>201</v>
      </c>
      <c r="D114" s="171" t="s">
        <v>114</v>
      </c>
      <c r="E114" s="172">
        <v>285.64999999999998</v>
      </c>
      <c r="F114" s="173"/>
      <c r="G114" s="174">
        <f>ROUND(E114*F114,2)</f>
        <v>0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21</v>
      </c>
      <c r="M114" s="160">
        <f>G114*(1+L114/100)</f>
        <v>0</v>
      </c>
      <c r="N114" s="160">
        <v>9.4500000000000001E-3</v>
      </c>
      <c r="O114" s="160">
        <f>ROUND(E114*N114,2)</f>
        <v>2.7</v>
      </c>
      <c r="P114" s="160">
        <v>0</v>
      </c>
      <c r="Q114" s="160">
        <f>ROUND(E114*P114,2)</f>
        <v>0</v>
      </c>
      <c r="R114" s="160"/>
      <c r="S114" s="160" t="s">
        <v>115</v>
      </c>
      <c r="T114" s="160" t="s">
        <v>125</v>
      </c>
      <c r="U114" s="160">
        <v>8.1000000000000003E-2</v>
      </c>
      <c r="V114" s="160">
        <f>ROUND(E114*U114,2)</f>
        <v>23.14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117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51" t="s">
        <v>196</v>
      </c>
      <c r="D115" s="252"/>
      <c r="E115" s="252"/>
      <c r="F115" s="252"/>
      <c r="G115" s="252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119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53" t="s">
        <v>197</v>
      </c>
      <c r="D116" s="254"/>
      <c r="E116" s="254"/>
      <c r="F116" s="254"/>
      <c r="G116" s="254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119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53" t="s">
        <v>198</v>
      </c>
      <c r="D117" s="254"/>
      <c r="E117" s="254"/>
      <c r="F117" s="254"/>
      <c r="G117" s="254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119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53" t="s">
        <v>199</v>
      </c>
      <c r="D118" s="254"/>
      <c r="E118" s="254"/>
      <c r="F118" s="254"/>
      <c r="G118" s="254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119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69">
        <v>25</v>
      </c>
      <c r="B119" s="170" t="s">
        <v>202</v>
      </c>
      <c r="C119" s="184" t="s">
        <v>203</v>
      </c>
      <c r="D119" s="171" t="s">
        <v>114</v>
      </c>
      <c r="E119" s="172">
        <v>285.64999999999998</v>
      </c>
      <c r="F119" s="173"/>
      <c r="G119" s="174">
        <f>ROUND(E119*F119,2)</f>
        <v>0</v>
      </c>
      <c r="H119" s="161"/>
      <c r="I119" s="160">
        <f>ROUND(E119*H119,2)</f>
        <v>0</v>
      </c>
      <c r="J119" s="161"/>
      <c r="K119" s="160">
        <f>ROUND(E119*J119,2)</f>
        <v>0</v>
      </c>
      <c r="L119" s="160">
        <v>21</v>
      </c>
      <c r="M119" s="160">
        <f>G119*(1+L119/100)</f>
        <v>0</v>
      </c>
      <c r="N119" s="160">
        <v>5.67E-2</v>
      </c>
      <c r="O119" s="160">
        <f>ROUND(E119*N119,2)</f>
        <v>16.2</v>
      </c>
      <c r="P119" s="160">
        <v>0</v>
      </c>
      <c r="Q119" s="160">
        <f>ROUND(E119*P119,2)</f>
        <v>0</v>
      </c>
      <c r="R119" s="160"/>
      <c r="S119" s="160" t="s">
        <v>115</v>
      </c>
      <c r="T119" s="160" t="s">
        <v>116</v>
      </c>
      <c r="U119" s="160">
        <v>0.6</v>
      </c>
      <c r="V119" s="160">
        <f>ROUND(E119*U119,2)</f>
        <v>171.39</v>
      </c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117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51" t="s">
        <v>196</v>
      </c>
      <c r="D120" s="252"/>
      <c r="E120" s="252"/>
      <c r="F120" s="252"/>
      <c r="G120" s="252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119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53" t="s">
        <v>197</v>
      </c>
      <c r="D121" s="254"/>
      <c r="E121" s="254"/>
      <c r="F121" s="254"/>
      <c r="G121" s="254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119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53" t="s">
        <v>198</v>
      </c>
      <c r="D122" s="254"/>
      <c r="E122" s="254"/>
      <c r="F122" s="254"/>
      <c r="G122" s="254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119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53" t="s">
        <v>199</v>
      </c>
      <c r="D123" s="254"/>
      <c r="E123" s="254"/>
      <c r="F123" s="254"/>
      <c r="G123" s="254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119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69">
        <v>26</v>
      </c>
      <c r="B124" s="170" t="s">
        <v>204</v>
      </c>
      <c r="C124" s="184" t="s">
        <v>205</v>
      </c>
      <c r="D124" s="171" t="s">
        <v>114</v>
      </c>
      <c r="E124" s="172">
        <v>285.64999999999998</v>
      </c>
      <c r="F124" s="173"/>
      <c r="G124" s="174">
        <f>ROUND(E124*F124,2)</f>
        <v>0</v>
      </c>
      <c r="H124" s="161"/>
      <c r="I124" s="160">
        <f>ROUND(E124*H124,2)</f>
        <v>0</v>
      </c>
      <c r="J124" s="161"/>
      <c r="K124" s="160">
        <f>ROUND(E124*J124,2)</f>
        <v>0</v>
      </c>
      <c r="L124" s="160">
        <v>21</v>
      </c>
      <c r="M124" s="160">
        <f>G124*(1+L124/100)</f>
        <v>0</v>
      </c>
      <c r="N124" s="160">
        <v>4.0000000000000001E-3</v>
      </c>
      <c r="O124" s="160">
        <f>ROUND(E124*N124,2)</f>
        <v>1.1399999999999999</v>
      </c>
      <c r="P124" s="160">
        <v>0</v>
      </c>
      <c r="Q124" s="160">
        <f>ROUND(E124*P124,2)</f>
        <v>0</v>
      </c>
      <c r="R124" s="160"/>
      <c r="S124" s="160" t="s">
        <v>115</v>
      </c>
      <c r="T124" s="160" t="s">
        <v>125</v>
      </c>
      <c r="U124" s="160">
        <v>0.31</v>
      </c>
      <c r="V124" s="160">
        <f>ROUND(E124*U124,2)</f>
        <v>88.55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117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51" t="s">
        <v>196</v>
      </c>
      <c r="D125" s="252"/>
      <c r="E125" s="252"/>
      <c r="F125" s="252"/>
      <c r="G125" s="252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119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53" t="s">
        <v>197</v>
      </c>
      <c r="D126" s="254"/>
      <c r="E126" s="254"/>
      <c r="F126" s="254"/>
      <c r="G126" s="254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119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53" t="s">
        <v>198</v>
      </c>
      <c r="D127" s="254"/>
      <c r="E127" s="254"/>
      <c r="F127" s="254"/>
      <c r="G127" s="254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119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53" t="s">
        <v>199</v>
      </c>
      <c r="D128" s="254"/>
      <c r="E128" s="254"/>
      <c r="F128" s="254"/>
      <c r="G128" s="254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119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69">
        <v>27</v>
      </c>
      <c r="B129" s="170" t="s">
        <v>206</v>
      </c>
      <c r="C129" s="184" t="s">
        <v>207</v>
      </c>
      <c r="D129" s="171" t="s">
        <v>114</v>
      </c>
      <c r="E129" s="172">
        <v>285.64999999999998</v>
      </c>
      <c r="F129" s="173"/>
      <c r="G129" s="174">
        <f>ROUND(E129*F129,2)</f>
        <v>0</v>
      </c>
      <c r="H129" s="161"/>
      <c r="I129" s="160">
        <f>ROUND(E129*H129,2)</f>
        <v>0</v>
      </c>
      <c r="J129" s="161"/>
      <c r="K129" s="160">
        <f>ROUND(E129*J129,2)</f>
        <v>0</v>
      </c>
      <c r="L129" s="160">
        <v>21</v>
      </c>
      <c r="M129" s="160">
        <f>G129*(1+L129/100)</f>
        <v>0</v>
      </c>
      <c r="N129" s="160">
        <v>5.0000000000000001E-4</v>
      </c>
      <c r="O129" s="160">
        <f>ROUND(E129*N129,2)</f>
        <v>0.14000000000000001</v>
      </c>
      <c r="P129" s="160">
        <v>0</v>
      </c>
      <c r="Q129" s="160">
        <f>ROUND(E129*P129,2)</f>
        <v>0</v>
      </c>
      <c r="R129" s="160"/>
      <c r="S129" s="160" t="s">
        <v>115</v>
      </c>
      <c r="T129" s="160" t="s">
        <v>125</v>
      </c>
      <c r="U129" s="160">
        <v>4.4999999999999998E-2</v>
      </c>
      <c r="V129" s="160">
        <f>ROUND(E129*U129,2)</f>
        <v>12.85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117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51" t="s">
        <v>196</v>
      </c>
      <c r="D130" s="252"/>
      <c r="E130" s="252"/>
      <c r="F130" s="252"/>
      <c r="G130" s="252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119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253" t="s">
        <v>197</v>
      </c>
      <c r="D131" s="254"/>
      <c r="E131" s="254"/>
      <c r="F131" s="254"/>
      <c r="G131" s="254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119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53" t="s">
        <v>198</v>
      </c>
      <c r="D132" s="254"/>
      <c r="E132" s="254"/>
      <c r="F132" s="254"/>
      <c r="G132" s="254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119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53" t="s">
        <v>199</v>
      </c>
      <c r="D133" s="254"/>
      <c r="E133" s="254"/>
      <c r="F133" s="254"/>
      <c r="G133" s="254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119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69">
        <v>28</v>
      </c>
      <c r="B134" s="170" t="s">
        <v>208</v>
      </c>
      <c r="C134" s="184" t="s">
        <v>209</v>
      </c>
      <c r="D134" s="171" t="s">
        <v>114</v>
      </c>
      <c r="E134" s="172">
        <v>334.75</v>
      </c>
      <c r="F134" s="173"/>
      <c r="G134" s="174">
        <f>ROUND(E134*F134,2)</f>
        <v>0</v>
      </c>
      <c r="H134" s="161"/>
      <c r="I134" s="160">
        <f>ROUND(E134*H134,2)</f>
        <v>0</v>
      </c>
      <c r="J134" s="161"/>
      <c r="K134" s="160">
        <f>ROUND(E134*J134,2)</f>
        <v>0</v>
      </c>
      <c r="L134" s="160">
        <v>21</v>
      </c>
      <c r="M134" s="160">
        <f>G134*(1+L134/100)</f>
        <v>0</v>
      </c>
      <c r="N134" s="160">
        <v>4.1999999999999997E-3</v>
      </c>
      <c r="O134" s="160">
        <f>ROUND(E134*N134,2)</f>
        <v>1.41</v>
      </c>
      <c r="P134" s="160">
        <v>0</v>
      </c>
      <c r="Q134" s="160">
        <f>ROUND(E134*P134,2)</f>
        <v>0</v>
      </c>
      <c r="R134" s="160"/>
      <c r="S134" s="160" t="s">
        <v>193</v>
      </c>
      <c r="T134" s="160" t="s">
        <v>116</v>
      </c>
      <c r="U134" s="160">
        <v>0.37</v>
      </c>
      <c r="V134" s="160">
        <f>ROUND(E134*U134,2)</f>
        <v>123.86</v>
      </c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117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51" t="s">
        <v>210</v>
      </c>
      <c r="D135" s="252"/>
      <c r="E135" s="252"/>
      <c r="F135" s="252"/>
      <c r="G135" s="252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119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53" t="s">
        <v>211</v>
      </c>
      <c r="D136" s="254"/>
      <c r="E136" s="254"/>
      <c r="F136" s="254"/>
      <c r="G136" s="254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119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53" t="s">
        <v>212</v>
      </c>
      <c r="D137" s="254"/>
      <c r="E137" s="254"/>
      <c r="F137" s="254"/>
      <c r="G137" s="254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119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53" t="s">
        <v>213</v>
      </c>
      <c r="D138" s="254"/>
      <c r="E138" s="254"/>
      <c r="F138" s="254"/>
      <c r="G138" s="254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119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53" t="s">
        <v>214</v>
      </c>
      <c r="D139" s="254"/>
      <c r="E139" s="254"/>
      <c r="F139" s="254"/>
      <c r="G139" s="254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119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69">
        <v>29</v>
      </c>
      <c r="B140" s="170" t="s">
        <v>215</v>
      </c>
      <c r="C140" s="184" t="s">
        <v>216</v>
      </c>
      <c r="D140" s="171" t="s">
        <v>217</v>
      </c>
      <c r="E140" s="172">
        <v>92.2</v>
      </c>
      <c r="F140" s="173"/>
      <c r="G140" s="174">
        <f>ROUND(E140*F140,2)</f>
        <v>0</v>
      </c>
      <c r="H140" s="161"/>
      <c r="I140" s="160">
        <f>ROUND(E140*H140,2)</f>
        <v>0</v>
      </c>
      <c r="J140" s="161"/>
      <c r="K140" s="160">
        <f>ROUND(E140*J140,2)</f>
        <v>0</v>
      </c>
      <c r="L140" s="160">
        <v>21</v>
      </c>
      <c r="M140" s="160">
        <f>G140*(1+L140/100)</f>
        <v>0</v>
      </c>
      <c r="N140" s="160">
        <v>0</v>
      </c>
      <c r="O140" s="160">
        <f>ROUND(E140*N140,2)</f>
        <v>0</v>
      </c>
      <c r="P140" s="160">
        <v>0</v>
      </c>
      <c r="Q140" s="160">
        <f>ROUND(E140*P140,2)</f>
        <v>0</v>
      </c>
      <c r="R140" s="160"/>
      <c r="S140" s="160" t="s">
        <v>193</v>
      </c>
      <c r="T140" s="160" t="s">
        <v>116</v>
      </c>
      <c r="U140" s="160">
        <v>0</v>
      </c>
      <c r="V140" s="160">
        <f>ROUND(E140*U140,2)</f>
        <v>0</v>
      </c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117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51" t="s">
        <v>218</v>
      </c>
      <c r="D141" s="252"/>
      <c r="E141" s="252"/>
      <c r="F141" s="252"/>
      <c r="G141" s="252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119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3" t="s">
        <v>219</v>
      </c>
      <c r="D142" s="254"/>
      <c r="E142" s="254"/>
      <c r="F142" s="254"/>
      <c r="G142" s="254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119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x14ac:dyDescent="0.2">
      <c r="A143" s="163" t="s">
        <v>110</v>
      </c>
      <c r="B143" s="164" t="s">
        <v>64</v>
      </c>
      <c r="C143" s="183" t="s">
        <v>65</v>
      </c>
      <c r="D143" s="165"/>
      <c r="E143" s="166"/>
      <c r="F143" s="167"/>
      <c r="G143" s="168">
        <f>SUMIF(AG144:AG153,"&lt;&gt;NOR",G144:G153)</f>
        <v>0</v>
      </c>
      <c r="H143" s="162"/>
      <c r="I143" s="162">
        <f>SUM(I144:I153)</f>
        <v>0</v>
      </c>
      <c r="J143" s="162"/>
      <c r="K143" s="162">
        <f>SUM(K144:K153)</f>
        <v>0</v>
      </c>
      <c r="L143" s="162"/>
      <c r="M143" s="162">
        <f>SUM(M144:M153)</f>
        <v>0</v>
      </c>
      <c r="N143" s="162"/>
      <c r="O143" s="162">
        <f>SUM(O144:O153)</f>
        <v>0.02</v>
      </c>
      <c r="P143" s="162"/>
      <c r="Q143" s="162">
        <f>SUM(Q144:Q153)</f>
        <v>0</v>
      </c>
      <c r="R143" s="162"/>
      <c r="S143" s="162"/>
      <c r="T143" s="162"/>
      <c r="U143" s="162"/>
      <c r="V143" s="162">
        <f>SUM(V144:V153)</f>
        <v>48.11</v>
      </c>
      <c r="W143" s="162"/>
      <c r="AG143" t="s">
        <v>111</v>
      </c>
    </row>
    <row r="144" spans="1:60" outlineLevel="1" x14ac:dyDescent="0.2">
      <c r="A144" s="169">
        <v>30</v>
      </c>
      <c r="B144" s="170" t="s">
        <v>220</v>
      </c>
      <c r="C144" s="184" t="s">
        <v>221</v>
      </c>
      <c r="D144" s="171" t="s">
        <v>114</v>
      </c>
      <c r="E144" s="172">
        <v>121.5</v>
      </c>
      <c r="F144" s="173"/>
      <c r="G144" s="174">
        <f>ROUND(E144*F144,2)</f>
        <v>0</v>
      </c>
      <c r="H144" s="161"/>
      <c r="I144" s="160">
        <f>ROUND(E144*H144,2)</f>
        <v>0</v>
      </c>
      <c r="J144" s="161"/>
      <c r="K144" s="160">
        <f>ROUND(E144*J144,2)</f>
        <v>0</v>
      </c>
      <c r="L144" s="160">
        <v>21</v>
      </c>
      <c r="M144" s="160">
        <f>G144*(1+L144/100)</f>
        <v>0</v>
      </c>
      <c r="N144" s="160">
        <v>1.9000000000000001E-4</v>
      </c>
      <c r="O144" s="160">
        <f>ROUND(E144*N144,2)</f>
        <v>0.02</v>
      </c>
      <c r="P144" s="160">
        <v>0</v>
      </c>
      <c r="Q144" s="160">
        <f>ROUND(E144*P144,2)</f>
        <v>0</v>
      </c>
      <c r="R144" s="160"/>
      <c r="S144" s="160" t="s">
        <v>115</v>
      </c>
      <c r="T144" s="160" t="s">
        <v>116</v>
      </c>
      <c r="U144" s="160">
        <v>4.7E-2</v>
      </c>
      <c r="V144" s="160">
        <f>ROUND(E144*U144,2)</f>
        <v>5.71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117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51" t="s">
        <v>118</v>
      </c>
      <c r="D145" s="252"/>
      <c r="E145" s="252"/>
      <c r="F145" s="252"/>
      <c r="G145" s="252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119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53" t="s">
        <v>120</v>
      </c>
      <c r="D146" s="254"/>
      <c r="E146" s="254"/>
      <c r="F146" s="254"/>
      <c r="G146" s="254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119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53" t="s">
        <v>121</v>
      </c>
      <c r="D147" s="254"/>
      <c r="E147" s="254"/>
      <c r="F147" s="254"/>
      <c r="G147" s="254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119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53" t="s">
        <v>122</v>
      </c>
      <c r="D148" s="254"/>
      <c r="E148" s="254"/>
      <c r="F148" s="254"/>
      <c r="G148" s="254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119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69">
        <v>31</v>
      </c>
      <c r="B149" s="170" t="s">
        <v>222</v>
      </c>
      <c r="C149" s="184" t="s">
        <v>223</v>
      </c>
      <c r="D149" s="171" t="s">
        <v>114</v>
      </c>
      <c r="E149" s="172">
        <v>121.5</v>
      </c>
      <c r="F149" s="173"/>
      <c r="G149" s="174">
        <f>ROUND(E149*F149,2)</f>
        <v>0</v>
      </c>
      <c r="H149" s="161"/>
      <c r="I149" s="160">
        <f>ROUND(E149*H149,2)</f>
        <v>0</v>
      </c>
      <c r="J149" s="161"/>
      <c r="K149" s="160">
        <f>ROUND(E149*J149,2)</f>
        <v>0</v>
      </c>
      <c r="L149" s="160">
        <v>21</v>
      </c>
      <c r="M149" s="160">
        <f>G149*(1+L149/100)</f>
        <v>0</v>
      </c>
      <c r="N149" s="160">
        <v>0</v>
      </c>
      <c r="O149" s="160">
        <f>ROUND(E149*N149,2)</f>
        <v>0</v>
      </c>
      <c r="P149" s="160">
        <v>0</v>
      </c>
      <c r="Q149" s="160">
        <f>ROUND(E149*P149,2)</f>
        <v>0</v>
      </c>
      <c r="R149" s="160"/>
      <c r="S149" s="160" t="s">
        <v>193</v>
      </c>
      <c r="T149" s="160" t="s">
        <v>116</v>
      </c>
      <c r="U149" s="160">
        <v>0.34899999999999998</v>
      </c>
      <c r="V149" s="160">
        <f>ROUND(E149*U149,2)</f>
        <v>42.4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117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51" t="s">
        <v>118</v>
      </c>
      <c r="D150" s="252"/>
      <c r="E150" s="252"/>
      <c r="F150" s="252"/>
      <c r="G150" s="252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119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53" t="s">
        <v>120</v>
      </c>
      <c r="D151" s="254"/>
      <c r="E151" s="254"/>
      <c r="F151" s="254"/>
      <c r="G151" s="254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119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53" t="s">
        <v>121</v>
      </c>
      <c r="D152" s="254"/>
      <c r="E152" s="254"/>
      <c r="F152" s="254"/>
      <c r="G152" s="254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119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53" t="s">
        <v>122</v>
      </c>
      <c r="D153" s="254"/>
      <c r="E153" s="254"/>
      <c r="F153" s="254"/>
      <c r="G153" s="254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119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163" t="s">
        <v>110</v>
      </c>
      <c r="B154" s="164" t="s">
        <v>66</v>
      </c>
      <c r="C154" s="183" t="s">
        <v>67</v>
      </c>
      <c r="D154" s="165"/>
      <c r="E154" s="166"/>
      <c r="F154" s="167"/>
      <c r="G154" s="168">
        <f>SUMIF(AG155:AG164,"&lt;&gt;NOR",G155:G164)</f>
        <v>0</v>
      </c>
      <c r="H154" s="162"/>
      <c r="I154" s="162">
        <f>SUM(I155:I164)</f>
        <v>0</v>
      </c>
      <c r="J154" s="162"/>
      <c r="K154" s="162">
        <f>SUM(K155:K164)</f>
        <v>0</v>
      </c>
      <c r="L154" s="162"/>
      <c r="M154" s="162">
        <f>SUM(M155:M164)</f>
        <v>0</v>
      </c>
      <c r="N154" s="162"/>
      <c r="O154" s="162">
        <f>SUM(O155:O164)</f>
        <v>0.08</v>
      </c>
      <c r="P154" s="162"/>
      <c r="Q154" s="162">
        <f>SUM(Q155:Q164)</f>
        <v>0</v>
      </c>
      <c r="R154" s="162"/>
      <c r="S154" s="162"/>
      <c r="T154" s="162"/>
      <c r="U154" s="162"/>
      <c r="V154" s="162">
        <f>SUM(V155:V164)</f>
        <v>12.459999999999999</v>
      </c>
      <c r="W154" s="162"/>
      <c r="AG154" t="s">
        <v>111</v>
      </c>
    </row>
    <row r="155" spans="1:60" outlineLevel="1" x14ac:dyDescent="0.2">
      <c r="A155" s="169">
        <v>32</v>
      </c>
      <c r="B155" s="170" t="s">
        <v>224</v>
      </c>
      <c r="C155" s="184" t="s">
        <v>225</v>
      </c>
      <c r="D155" s="171" t="s">
        <v>164</v>
      </c>
      <c r="E155" s="172">
        <v>6</v>
      </c>
      <c r="F155" s="173"/>
      <c r="G155" s="174">
        <f>ROUND(E155*F155,2)</f>
        <v>0</v>
      </c>
      <c r="H155" s="161"/>
      <c r="I155" s="160">
        <f>ROUND(E155*H155,2)</f>
        <v>0</v>
      </c>
      <c r="J155" s="161"/>
      <c r="K155" s="160">
        <f>ROUND(E155*J155,2)</f>
        <v>0</v>
      </c>
      <c r="L155" s="160">
        <v>21</v>
      </c>
      <c r="M155" s="160">
        <f>G155*(1+L155/100)</f>
        <v>0</v>
      </c>
      <c r="N155" s="160">
        <v>4.0400000000000002E-3</v>
      </c>
      <c r="O155" s="160">
        <f>ROUND(E155*N155,2)</f>
        <v>0.02</v>
      </c>
      <c r="P155" s="160">
        <v>0</v>
      </c>
      <c r="Q155" s="160">
        <f>ROUND(E155*P155,2)</f>
        <v>0</v>
      </c>
      <c r="R155" s="160"/>
      <c r="S155" s="160" t="s">
        <v>115</v>
      </c>
      <c r="T155" s="160" t="s">
        <v>125</v>
      </c>
      <c r="U155" s="160">
        <v>0.28599999999999998</v>
      </c>
      <c r="V155" s="160">
        <f>ROUND(E155*U155,2)</f>
        <v>1.72</v>
      </c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117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51" t="s">
        <v>226</v>
      </c>
      <c r="D156" s="252"/>
      <c r="E156" s="252"/>
      <c r="F156" s="252"/>
      <c r="G156" s="252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119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69">
        <v>33</v>
      </c>
      <c r="B157" s="170" t="s">
        <v>227</v>
      </c>
      <c r="C157" s="184" t="s">
        <v>228</v>
      </c>
      <c r="D157" s="171" t="s">
        <v>164</v>
      </c>
      <c r="E157" s="172">
        <v>6</v>
      </c>
      <c r="F157" s="173"/>
      <c r="G157" s="174">
        <f>ROUND(E157*F157,2)</f>
        <v>0</v>
      </c>
      <c r="H157" s="161"/>
      <c r="I157" s="160">
        <f>ROUND(E157*H157,2)</f>
        <v>0</v>
      </c>
      <c r="J157" s="161"/>
      <c r="K157" s="160">
        <f>ROUND(E157*J157,2)</f>
        <v>0</v>
      </c>
      <c r="L157" s="160">
        <v>21</v>
      </c>
      <c r="M157" s="160">
        <f>G157*(1+L157/100)</f>
        <v>0</v>
      </c>
      <c r="N157" s="160">
        <v>2.5000000000000001E-3</v>
      </c>
      <c r="O157" s="160">
        <f>ROUND(E157*N157,2)</f>
        <v>0.02</v>
      </c>
      <c r="P157" s="160">
        <v>0</v>
      </c>
      <c r="Q157" s="160">
        <f>ROUND(E157*P157,2)</f>
        <v>0</v>
      </c>
      <c r="R157" s="160"/>
      <c r="S157" s="160" t="s">
        <v>115</v>
      </c>
      <c r="T157" s="160" t="s">
        <v>125</v>
      </c>
      <c r="U157" s="160">
        <v>0.8</v>
      </c>
      <c r="V157" s="160">
        <f>ROUND(E157*U157,2)</f>
        <v>4.8</v>
      </c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117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51" t="s">
        <v>229</v>
      </c>
      <c r="D158" s="252"/>
      <c r="E158" s="252"/>
      <c r="F158" s="252"/>
      <c r="G158" s="252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119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76">
        <v>34</v>
      </c>
      <c r="B159" s="177" t="s">
        <v>230</v>
      </c>
      <c r="C159" s="185" t="s">
        <v>231</v>
      </c>
      <c r="D159" s="178" t="s">
        <v>232</v>
      </c>
      <c r="E159" s="179">
        <v>1</v>
      </c>
      <c r="F159" s="180"/>
      <c r="G159" s="181">
        <f>ROUND(E159*F159,2)</f>
        <v>0</v>
      </c>
      <c r="H159" s="161"/>
      <c r="I159" s="160">
        <f>ROUND(E159*H159,2)</f>
        <v>0</v>
      </c>
      <c r="J159" s="161"/>
      <c r="K159" s="160">
        <f>ROUND(E159*J159,2)</f>
        <v>0</v>
      </c>
      <c r="L159" s="160">
        <v>21</v>
      </c>
      <c r="M159" s="160">
        <f>G159*(1+L159/100)</f>
        <v>0</v>
      </c>
      <c r="N159" s="160">
        <v>0</v>
      </c>
      <c r="O159" s="160">
        <f>ROUND(E159*N159,2)</f>
        <v>0</v>
      </c>
      <c r="P159" s="160">
        <v>0</v>
      </c>
      <c r="Q159" s="160">
        <f>ROUND(E159*P159,2)</f>
        <v>0</v>
      </c>
      <c r="R159" s="160"/>
      <c r="S159" s="160" t="s">
        <v>193</v>
      </c>
      <c r="T159" s="160" t="s">
        <v>116</v>
      </c>
      <c r="U159" s="160">
        <v>0</v>
      </c>
      <c r="V159" s="160">
        <f>ROUND(E159*U159,2)</f>
        <v>0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117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 x14ac:dyDescent="0.2">
      <c r="A160" s="169">
        <v>35</v>
      </c>
      <c r="B160" s="170" t="s">
        <v>233</v>
      </c>
      <c r="C160" s="184" t="s">
        <v>234</v>
      </c>
      <c r="D160" s="171" t="s">
        <v>235</v>
      </c>
      <c r="E160" s="172">
        <v>4</v>
      </c>
      <c r="F160" s="173"/>
      <c r="G160" s="174">
        <f>ROUND(E160*F160,2)</f>
        <v>0</v>
      </c>
      <c r="H160" s="161"/>
      <c r="I160" s="160">
        <f>ROUND(E160*H160,2)</f>
        <v>0</v>
      </c>
      <c r="J160" s="161"/>
      <c r="K160" s="160">
        <f>ROUND(E160*J160,2)</f>
        <v>0</v>
      </c>
      <c r="L160" s="160">
        <v>21</v>
      </c>
      <c r="M160" s="160">
        <f>G160*(1+L160/100)</f>
        <v>0</v>
      </c>
      <c r="N160" s="160">
        <v>5.1000000000000004E-4</v>
      </c>
      <c r="O160" s="160">
        <f>ROUND(E160*N160,2)</f>
        <v>0</v>
      </c>
      <c r="P160" s="160">
        <v>0</v>
      </c>
      <c r="Q160" s="160">
        <f>ROUND(E160*P160,2)</f>
        <v>0</v>
      </c>
      <c r="R160" s="160"/>
      <c r="S160" s="160" t="s">
        <v>193</v>
      </c>
      <c r="T160" s="160" t="s">
        <v>116</v>
      </c>
      <c r="U160" s="160">
        <v>1.149</v>
      </c>
      <c r="V160" s="160">
        <f>ROUND(E160*U160,2)</f>
        <v>4.5999999999999996</v>
      </c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117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51" t="s">
        <v>236</v>
      </c>
      <c r="D161" s="252"/>
      <c r="E161" s="252"/>
      <c r="F161" s="252"/>
      <c r="G161" s="252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119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 x14ac:dyDescent="0.2">
      <c r="A162" s="169">
        <v>36</v>
      </c>
      <c r="B162" s="170" t="s">
        <v>237</v>
      </c>
      <c r="C162" s="184" t="s">
        <v>238</v>
      </c>
      <c r="D162" s="171" t="s">
        <v>239</v>
      </c>
      <c r="E162" s="172">
        <v>1</v>
      </c>
      <c r="F162" s="173"/>
      <c r="G162" s="174">
        <f>ROUND(E162*F162,2)</f>
        <v>0</v>
      </c>
      <c r="H162" s="161"/>
      <c r="I162" s="160">
        <f>ROUND(E162*H162,2)</f>
        <v>0</v>
      </c>
      <c r="J162" s="161"/>
      <c r="K162" s="160">
        <f>ROUND(E162*J162,2)</f>
        <v>0</v>
      </c>
      <c r="L162" s="160">
        <v>21</v>
      </c>
      <c r="M162" s="160">
        <f>G162*(1+L162/100)</f>
        <v>0</v>
      </c>
      <c r="N162" s="160">
        <v>4.3740000000000001E-2</v>
      </c>
      <c r="O162" s="160">
        <f>ROUND(E162*N162,2)</f>
        <v>0.04</v>
      </c>
      <c r="P162" s="160">
        <v>0</v>
      </c>
      <c r="Q162" s="160">
        <f>ROUND(E162*P162,2)</f>
        <v>0</v>
      </c>
      <c r="R162" s="160"/>
      <c r="S162" s="160" t="s">
        <v>115</v>
      </c>
      <c r="T162" s="160" t="s">
        <v>116</v>
      </c>
      <c r="U162" s="160">
        <v>1.33924</v>
      </c>
      <c r="V162" s="160">
        <f>ROUND(E162*U162,2)</f>
        <v>1.34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240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51" t="s">
        <v>241</v>
      </c>
      <c r="D163" s="252"/>
      <c r="E163" s="252"/>
      <c r="F163" s="252"/>
      <c r="G163" s="252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119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53" t="s">
        <v>242</v>
      </c>
      <c r="D164" s="254"/>
      <c r="E164" s="254"/>
      <c r="F164" s="254"/>
      <c r="G164" s="254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119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163" t="s">
        <v>110</v>
      </c>
      <c r="B165" s="164" t="s">
        <v>68</v>
      </c>
      <c r="C165" s="183" t="s">
        <v>69</v>
      </c>
      <c r="D165" s="165"/>
      <c r="E165" s="166"/>
      <c r="F165" s="167"/>
      <c r="G165" s="168">
        <f>SUMIF(AG166:AG168,"&lt;&gt;NOR",G166:G168)</f>
        <v>0</v>
      </c>
      <c r="H165" s="162"/>
      <c r="I165" s="162">
        <f>SUM(I166:I168)</f>
        <v>0</v>
      </c>
      <c r="J165" s="162"/>
      <c r="K165" s="162">
        <f>SUM(K166:K168)</f>
        <v>0</v>
      </c>
      <c r="L165" s="162"/>
      <c r="M165" s="162">
        <f>SUM(M166:M168)</f>
        <v>0</v>
      </c>
      <c r="N165" s="162"/>
      <c r="O165" s="162">
        <f>SUM(O166:O168)</f>
        <v>0</v>
      </c>
      <c r="P165" s="162"/>
      <c r="Q165" s="162">
        <f>SUM(Q166:Q168)</f>
        <v>0</v>
      </c>
      <c r="R165" s="162"/>
      <c r="S165" s="162"/>
      <c r="T165" s="162"/>
      <c r="U165" s="162"/>
      <c r="V165" s="162">
        <f>SUM(V166:V168)</f>
        <v>0</v>
      </c>
      <c r="W165" s="162"/>
      <c r="AG165" t="s">
        <v>111</v>
      </c>
    </row>
    <row r="166" spans="1:60" ht="33.75" outlineLevel="1" x14ac:dyDescent="0.2">
      <c r="A166" s="176">
        <v>37</v>
      </c>
      <c r="B166" s="177" t="s">
        <v>243</v>
      </c>
      <c r="C166" s="185" t="s">
        <v>244</v>
      </c>
      <c r="D166" s="178" t="s">
        <v>245</v>
      </c>
      <c r="E166" s="179">
        <v>148</v>
      </c>
      <c r="F166" s="180"/>
      <c r="G166" s="181">
        <f>ROUND(E166*F166,2)</f>
        <v>0</v>
      </c>
      <c r="H166" s="161"/>
      <c r="I166" s="160">
        <f>ROUND(E166*H166,2)</f>
        <v>0</v>
      </c>
      <c r="J166" s="161"/>
      <c r="K166" s="160">
        <f>ROUND(E166*J166,2)</f>
        <v>0</v>
      </c>
      <c r="L166" s="160">
        <v>21</v>
      </c>
      <c r="M166" s="160">
        <f>G166*(1+L166/100)</f>
        <v>0</v>
      </c>
      <c r="N166" s="160">
        <v>0</v>
      </c>
      <c r="O166" s="160">
        <f>ROUND(E166*N166,2)</f>
        <v>0</v>
      </c>
      <c r="P166" s="160">
        <v>0</v>
      </c>
      <c r="Q166" s="160">
        <f>ROUND(E166*P166,2)</f>
        <v>0</v>
      </c>
      <c r="R166" s="160"/>
      <c r="S166" s="160" t="s">
        <v>193</v>
      </c>
      <c r="T166" s="160" t="s">
        <v>116</v>
      </c>
      <c r="U166" s="160">
        <v>0</v>
      </c>
      <c r="V166" s="160">
        <f>ROUND(E166*U166,2)</f>
        <v>0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246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 x14ac:dyDescent="0.2">
      <c r="A167" s="176">
        <v>38</v>
      </c>
      <c r="B167" s="177" t="s">
        <v>247</v>
      </c>
      <c r="C167" s="185" t="s">
        <v>248</v>
      </c>
      <c r="D167" s="178" t="s">
        <v>245</v>
      </c>
      <c r="E167" s="179">
        <v>264</v>
      </c>
      <c r="F167" s="180"/>
      <c r="G167" s="181">
        <f>ROUND(E167*F167,2)</f>
        <v>0</v>
      </c>
      <c r="H167" s="161"/>
      <c r="I167" s="160">
        <f>ROUND(E167*H167,2)</f>
        <v>0</v>
      </c>
      <c r="J167" s="161"/>
      <c r="K167" s="160">
        <f>ROUND(E167*J167,2)</f>
        <v>0</v>
      </c>
      <c r="L167" s="160">
        <v>21</v>
      </c>
      <c r="M167" s="160">
        <f>G167*(1+L167/100)</f>
        <v>0</v>
      </c>
      <c r="N167" s="160">
        <v>0</v>
      </c>
      <c r="O167" s="160">
        <f>ROUND(E167*N167,2)</f>
        <v>0</v>
      </c>
      <c r="P167" s="160">
        <v>0</v>
      </c>
      <c r="Q167" s="160">
        <f>ROUND(E167*P167,2)</f>
        <v>0</v>
      </c>
      <c r="R167" s="160"/>
      <c r="S167" s="160" t="s">
        <v>193</v>
      </c>
      <c r="T167" s="160" t="s">
        <v>116</v>
      </c>
      <c r="U167" s="160">
        <v>0</v>
      </c>
      <c r="V167" s="160">
        <f>ROUND(E167*U167,2)</f>
        <v>0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246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 x14ac:dyDescent="0.2">
      <c r="A168" s="176">
        <v>39</v>
      </c>
      <c r="B168" s="177" t="s">
        <v>249</v>
      </c>
      <c r="C168" s="185" t="s">
        <v>250</v>
      </c>
      <c r="D168" s="178" t="s">
        <v>245</v>
      </c>
      <c r="E168" s="179">
        <v>126</v>
      </c>
      <c r="F168" s="180"/>
      <c r="G168" s="181">
        <f>ROUND(E168*F168,2)</f>
        <v>0</v>
      </c>
      <c r="H168" s="161"/>
      <c r="I168" s="160">
        <f>ROUND(E168*H168,2)</f>
        <v>0</v>
      </c>
      <c r="J168" s="161"/>
      <c r="K168" s="160">
        <f>ROUND(E168*J168,2)</f>
        <v>0</v>
      </c>
      <c r="L168" s="160">
        <v>21</v>
      </c>
      <c r="M168" s="160">
        <f>G168*(1+L168/100)</f>
        <v>0</v>
      </c>
      <c r="N168" s="160">
        <v>0</v>
      </c>
      <c r="O168" s="160">
        <f>ROUND(E168*N168,2)</f>
        <v>0</v>
      </c>
      <c r="P168" s="160">
        <v>0</v>
      </c>
      <c r="Q168" s="160">
        <f>ROUND(E168*P168,2)</f>
        <v>0</v>
      </c>
      <c r="R168" s="160"/>
      <c r="S168" s="160" t="s">
        <v>193</v>
      </c>
      <c r="T168" s="160" t="s">
        <v>116</v>
      </c>
      <c r="U168" s="160">
        <v>0</v>
      </c>
      <c r="V168" s="160">
        <f>ROUND(E168*U168,2)</f>
        <v>0</v>
      </c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246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x14ac:dyDescent="0.2">
      <c r="A169" s="163" t="s">
        <v>110</v>
      </c>
      <c r="B169" s="164" t="s">
        <v>70</v>
      </c>
      <c r="C169" s="183" t="s">
        <v>71</v>
      </c>
      <c r="D169" s="165"/>
      <c r="E169" s="166"/>
      <c r="F169" s="167"/>
      <c r="G169" s="168">
        <f>SUMIF(AG170:AG172,"&lt;&gt;NOR",G170:G172)</f>
        <v>0</v>
      </c>
      <c r="H169" s="162"/>
      <c r="I169" s="162">
        <f>SUM(I170:I172)</f>
        <v>0</v>
      </c>
      <c r="J169" s="162"/>
      <c r="K169" s="162">
        <f>SUM(K170:K172)</f>
        <v>0</v>
      </c>
      <c r="L169" s="162"/>
      <c r="M169" s="162">
        <f>SUM(M170:M172)</f>
        <v>0</v>
      </c>
      <c r="N169" s="162"/>
      <c r="O169" s="162">
        <f>SUM(O170:O172)</f>
        <v>0.27</v>
      </c>
      <c r="P169" s="162"/>
      <c r="Q169" s="162">
        <f>SUM(Q170:Q172)</f>
        <v>0</v>
      </c>
      <c r="R169" s="162"/>
      <c r="S169" s="162"/>
      <c r="T169" s="162"/>
      <c r="U169" s="162"/>
      <c r="V169" s="162">
        <f>SUM(V170:V172)</f>
        <v>39.24</v>
      </c>
      <c r="W169" s="162"/>
      <c r="AG169" t="s">
        <v>111</v>
      </c>
    </row>
    <row r="170" spans="1:60" outlineLevel="1" x14ac:dyDescent="0.2">
      <c r="A170" s="169">
        <v>40</v>
      </c>
      <c r="B170" s="170" t="s">
        <v>251</v>
      </c>
      <c r="C170" s="184" t="s">
        <v>252</v>
      </c>
      <c r="D170" s="171" t="s">
        <v>114</v>
      </c>
      <c r="E170" s="172">
        <v>221.7</v>
      </c>
      <c r="F170" s="173"/>
      <c r="G170" s="174">
        <f>ROUND(E170*F170,2)</f>
        <v>0</v>
      </c>
      <c r="H170" s="161"/>
      <c r="I170" s="160">
        <f>ROUND(E170*H170,2)</f>
        <v>0</v>
      </c>
      <c r="J170" s="161"/>
      <c r="K170" s="160">
        <f>ROUND(E170*J170,2)</f>
        <v>0</v>
      </c>
      <c r="L170" s="160">
        <v>21</v>
      </c>
      <c r="M170" s="160">
        <f>G170*(1+L170/100)</f>
        <v>0</v>
      </c>
      <c r="N170" s="160">
        <v>1.2099999999999999E-3</v>
      </c>
      <c r="O170" s="160">
        <f>ROUND(E170*N170,2)</f>
        <v>0.27</v>
      </c>
      <c r="P170" s="160">
        <v>0</v>
      </c>
      <c r="Q170" s="160">
        <f>ROUND(E170*P170,2)</f>
        <v>0</v>
      </c>
      <c r="R170" s="160"/>
      <c r="S170" s="160" t="s">
        <v>115</v>
      </c>
      <c r="T170" s="160" t="s">
        <v>125</v>
      </c>
      <c r="U170" s="160">
        <v>0.17699999999999999</v>
      </c>
      <c r="V170" s="160">
        <f>ROUND(E170*U170,2)</f>
        <v>39.24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117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51" t="s">
        <v>196</v>
      </c>
      <c r="D171" s="252"/>
      <c r="E171" s="252"/>
      <c r="F171" s="252"/>
      <c r="G171" s="252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119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53" t="s">
        <v>197</v>
      </c>
      <c r="D172" s="254"/>
      <c r="E172" s="254"/>
      <c r="F172" s="254"/>
      <c r="G172" s="254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119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5.5" x14ac:dyDescent="0.2">
      <c r="A173" s="163" t="s">
        <v>110</v>
      </c>
      <c r="B173" s="164" t="s">
        <v>72</v>
      </c>
      <c r="C173" s="183" t="s">
        <v>73</v>
      </c>
      <c r="D173" s="165"/>
      <c r="E173" s="166"/>
      <c r="F173" s="167"/>
      <c r="G173" s="168">
        <f>SUMIF(AG174:AG183,"&lt;&gt;NOR",G174:G183)</f>
        <v>0</v>
      </c>
      <c r="H173" s="162"/>
      <c r="I173" s="162">
        <f>SUM(I174:I183)</f>
        <v>0</v>
      </c>
      <c r="J173" s="162"/>
      <c r="K173" s="162">
        <f>SUM(K174:K183)</f>
        <v>0</v>
      </c>
      <c r="L173" s="162"/>
      <c r="M173" s="162">
        <f>SUM(M174:M183)</f>
        <v>0</v>
      </c>
      <c r="N173" s="162"/>
      <c r="O173" s="162">
        <f>SUM(O174:O183)</f>
        <v>0.03</v>
      </c>
      <c r="P173" s="162"/>
      <c r="Q173" s="162">
        <f>SUM(Q174:Q183)</f>
        <v>2.27</v>
      </c>
      <c r="R173" s="162"/>
      <c r="S173" s="162"/>
      <c r="T173" s="162"/>
      <c r="U173" s="162"/>
      <c r="V173" s="162">
        <f>SUM(V174:V183)</f>
        <v>46.839999999999996</v>
      </c>
      <c r="W173" s="162"/>
      <c r="AG173" t="s">
        <v>111</v>
      </c>
    </row>
    <row r="174" spans="1:60" ht="22.5" outlineLevel="1" x14ac:dyDescent="0.2">
      <c r="A174" s="169">
        <v>41</v>
      </c>
      <c r="B174" s="170" t="s">
        <v>253</v>
      </c>
      <c r="C174" s="184" t="s">
        <v>254</v>
      </c>
      <c r="D174" s="171" t="s">
        <v>239</v>
      </c>
      <c r="E174" s="172">
        <v>9</v>
      </c>
      <c r="F174" s="173"/>
      <c r="G174" s="174">
        <f>ROUND(E174*F174,2)</f>
        <v>0</v>
      </c>
      <c r="H174" s="161"/>
      <c r="I174" s="160">
        <f>ROUND(E174*H174,2)</f>
        <v>0</v>
      </c>
      <c r="J174" s="161"/>
      <c r="K174" s="160">
        <f>ROUND(E174*J174,2)</f>
        <v>0</v>
      </c>
      <c r="L174" s="160">
        <v>21</v>
      </c>
      <c r="M174" s="160">
        <f>G174*(1+L174/100)</f>
        <v>0</v>
      </c>
      <c r="N174" s="160">
        <v>0</v>
      </c>
      <c r="O174" s="160">
        <f>ROUND(E174*N174,2)</f>
        <v>0</v>
      </c>
      <c r="P174" s="160">
        <v>0</v>
      </c>
      <c r="Q174" s="160">
        <f>ROUND(E174*P174,2)</f>
        <v>0</v>
      </c>
      <c r="R174" s="160"/>
      <c r="S174" s="160" t="s">
        <v>115</v>
      </c>
      <c r="T174" s="160" t="s">
        <v>116</v>
      </c>
      <c r="U174" s="160">
        <v>1.08</v>
      </c>
      <c r="V174" s="160">
        <f>ROUND(E174*U174,2)</f>
        <v>9.7200000000000006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117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51" t="s">
        <v>255</v>
      </c>
      <c r="D175" s="252"/>
      <c r="E175" s="252"/>
      <c r="F175" s="252"/>
      <c r="G175" s="252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119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69">
        <v>42</v>
      </c>
      <c r="B176" s="170" t="s">
        <v>256</v>
      </c>
      <c r="C176" s="184" t="s">
        <v>257</v>
      </c>
      <c r="D176" s="171" t="s">
        <v>245</v>
      </c>
      <c r="E176" s="172">
        <v>52</v>
      </c>
      <c r="F176" s="173"/>
      <c r="G176" s="174">
        <f>ROUND(E176*F176,2)</f>
        <v>0</v>
      </c>
      <c r="H176" s="161"/>
      <c r="I176" s="160">
        <f>ROUND(E176*H176,2)</f>
        <v>0</v>
      </c>
      <c r="J176" s="161"/>
      <c r="K176" s="160">
        <f>ROUND(E176*J176,2)</f>
        <v>0</v>
      </c>
      <c r="L176" s="160">
        <v>21</v>
      </c>
      <c r="M176" s="160">
        <f>G176*(1+L176/100)</f>
        <v>0</v>
      </c>
      <c r="N176" s="160">
        <v>0</v>
      </c>
      <c r="O176" s="160">
        <f>ROUND(E176*N176,2)</f>
        <v>0</v>
      </c>
      <c r="P176" s="160">
        <v>0</v>
      </c>
      <c r="Q176" s="160">
        <f>ROUND(E176*P176,2)</f>
        <v>0</v>
      </c>
      <c r="R176" s="160"/>
      <c r="S176" s="160" t="s">
        <v>193</v>
      </c>
      <c r="T176" s="160" t="s">
        <v>116</v>
      </c>
      <c r="U176" s="160">
        <v>0.21360000000000001</v>
      </c>
      <c r="V176" s="160">
        <f>ROUND(E176*U176,2)</f>
        <v>11.11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117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251" t="s">
        <v>258</v>
      </c>
      <c r="D177" s="252"/>
      <c r="E177" s="252"/>
      <c r="F177" s="252"/>
      <c r="G177" s="252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119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69">
        <v>43</v>
      </c>
      <c r="B178" s="170" t="s">
        <v>259</v>
      </c>
      <c r="C178" s="184" t="s">
        <v>260</v>
      </c>
      <c r="D178" s="171" t="s">
        <v>245</v>
      </c>
      <c r="E178" s="172">
        <v>92</v>
      </c>
      <c r="F178" s="173"/>
      <c r="G178" s="174">
        <f>ROUND(E178*F178,2)</f>
        <v>0</v>
      </c>
      <c r="H178" s="161"/>
      <c r="I178" s="160">
        <f>ROUND(E178*H178,2)</f>
        <v>0</v>
      </c>
      <c r="J178" s="161"/>
      <c r="K178" s="160">
        <f>ROUND(E178*J178,2)</f>
        <v>0</v>
      </c>
      <c r="L178" s="160">
        <v>21</v>
      </c>
      <c r="M178" s="160">
        <f>G178*(1+L178/100)</f>
        <v>0</v>
      </c>
      <c r="N178" s="160">
        <v>0</v>
      </c>
      <c r="O178" s="160">
        <f>ROUND(E178*N178,2)</f>
        <v>0</v>
      </c>
      <c r="P178" s="160">
        <v>2.4649999999999998E-2</v>
      </c>
      <c r="Q178" s="160">
        <f>ROUND(E178*P178,2)</f>
        <v>2.27</v>
      </c>
      <c r="R178" s="160"/>
      <c r="S178" s="160" t="s">
        <v>193</v>
      </c>
      <c r="T178" s="160" t="s">
        <v>116</v>
      </c>
      <c r="U178" s="160">
        <v>0.25</v>
      </c>
      <c r="V178" s="160">
        <f>ROUND(E178*U178,2)</f>
        <v>23</v>
      </c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117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251" t="s">
        <v>261</v>
      </c>
      <c r="D179" s="252"/>
      <c r="E179" s="252"/>
      <c r="F179" s="252"/>
      <c r="G179" s="252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119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1" x14ac:dyDescent="0.2">
      <c r="A180" s="169">
        <v>44</v>
      </c>
      <c r="B180" s="170" t="s">
        <v>262</v>
      </c>
      <c r="C180" s="184" t="s">
        <v>263</v>
      </c>
      <c r="D180" s="171" t="s">
        <v>239</v>
      </c>
      <c r="E180" s="172">
        <v>4</v>
      </c>
      <c r="F180" s="173"/>
      <c r="G180" s="174">
        <f>ROUND(E180*F180,2)</f>
        <v>0</v>
      </c>
      <c r="H180" s="161"/>
      <c r="I180" s="160">
        <f>ROUND(E180*H180,2)</f>
        <v>0</v>
      </c>
      <c r="J180" s="161"/>
      <c r="K180" s="160">
        <f>ROUND(E180*J180,2)</f>
        <v>0</v>
      </c>
      <c r="L180" s="160">
        <v>21</v>
      </c>
      <c r="M180" s="160">
        <f>G180*(1+L180/100)</f>
        <v>0</v>
      </c>
      <c r="N180" s="160">
        <v>4.6800000000000001E-3</v>
      </c>
      <c r="O180" s="160">
        <f>ROUND(E180*N180,2)</f>
        <v>0.02</v>
      </c>
      <c r="P180" s="160">
        <v>0</v>
      </c>
      <c r="Q180" s="160">
        <f>ROUND(E180*P180,2)</f>
        <v>0</v>
      </c>
      <c r="R180" s="160"/>
      <c r="S180" s="160" t="s">
        <v>193</v>
      </c>
      <c r="T180" s="160" t="s">
        <v>116</v>
      </c>
      <c r="U180" s="160">
        <v>0.43</v>
      </c>
      <c r="V180" s="160">
        <f>ROUND(E180*U180,2)</f>
        <v>1.72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117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251" t="s">
        <v>264</v>
      </c>
      <c r="D181" s="252"/>
      <c r="E181" s="252"/>
      <c r="F181" s="252"/>
      <c r="G181" s="252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119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 x14ac:dyDescent="0.2">
      <c r="A182" s="169">
        <v>45</v>
      </c>
      <c r="B182" s="170" t="s">
        <v>265</v>
      </c>
      <c r="C182" s="184" t="s">
        <v>266</v>
      </c>
      <c r="D182" s="171" t="s">
        <v>239</v>
      </c>
      <c r="E182" s="172">
        <v>3</v>
      </c>
      <c r="F182" s="173"/>
      <c r="G182" s="174">
        <f>ROUND(E182*F182,2)</f>
        <v>0</v>
      </c>
      <c r="H182" s="161"/>
      <c r="I182" s="160">
        <f>ROUND(E182*H182,2)</f>
        <v>0</v>
      </c>
      <c r="J182" s="161"/>
      <c r="K182" s="160">
        <f>ROUND(E182*J182,2)</f>
        <v>0</v>
      </c>
      <c r="L182" s="160">
        <v>21</v>
      </c>
      <c r="M182" s="160">
        <f>G182*(1+L182/100)</f>
        <v>0</v>
      </c>
      <c r="N182" s="160">
        <v>4.6800000000000001E-3</v>
      </c>
      <c r="O182" s="160">
        <f>ROUND(E182*N182,2)</f>
        <v>0.01</v>
      </c>
      <c r="P182" s="160">
        <v>0</v>
      </c>
      <c r="Q182" s="160">
        <f>ROUND(E182*P182,2)</f>
        <v>0</v>
      </c>
      <c r="R182" s="160"/>
      <c r="S182" s="160" t="s">
        <v>193</v>
      </c>
      <c r="T182" s="160" t="s">
        <v>116</v>
      </c>
      <c r="U182" s="160">
        <v>0.43</v>
      </c>
      <c r="V182" s="160">
        <f>ROUND(E182*U182,2)</f>
        <v>1.29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117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251" t="s">
        <v>267</v>
      </c>
      <c r="D183" s="252"/>
      <c r="E183" s="252"/>
      <c r="F183" s="252"/>
      <c r="G183" s="252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119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x14ac:dyDescent="0.2">
      <c r="A184" s="163" t="s">
        <v>110</v>
      </c>
      <c r="B184" s="164" t="s">
        <v>74</v>
      </c>
      <c r="C184" s="183" t="s">
        <v>75</v>
      </c>
      <c r="D184" s="165"/>
      <c r="E184" s="166"/>
      <c r="F184" s="167"/>
      <c r="G184" s="168">
        <f>SUMIF(AG185:AG214,"&lt;&gt;NOR",G185:G214)</f>
        <v>0</v>
      </c>
      <c r="H184" s="162"/>
      <c r="I184" s="162">
        <f>SUM(I185:I214)</f>
        <v>0</v>
      </c>
      <c r="J184" s="162"/>
      <c r="K184" s="162">
        <f>SUM(K185:K214)</f>
        <v>0</v>
      </c>
      <c r="L184" s="162"/>
      <c r="M184" s="162">
        <f>SUM(M185:M214)</f>
        <v>0</v>
      </c>
      <c r="N184" s="162"/>
      <c r="O184" s="162">
        <f>SUM(O185:O214)</f>
        <v>0</v>
      </c>
      <c r="P184" s="162"/>
      <c r="Q184" s="162">
        <f>SUM(Q185:Q214)</f>
        <v>14.2</v>
      </c>
      <c r="R184" s="162"/>
      <c r="S184" s="162"/>
      <c r="T184" s="162"/>
      <c r="U184" s="162"/>
      <c r="V184" s="162">
        <f>SUM(V185:V214)</f>
        <v>253.95</v>
      </c>
      <c r="W184" s="162"/>
      <c r="AG184" t="s">
        <v>111</v>
      </c>
    </row>
    <row r="185" spans="1:60" outlineLevel="1" x14ac:dyDescent="0.2">
      <c r="A185" s="169">
        <v>46</v>
      </c>
      <c r="B185" s="170" t="s">
        <v>268</v>
      </c>
      <c r="C185" s="184" t="s">
        <v>269</v>
      </c>
      <c r="D185" s="171" t="s">
        <v>114</v>
      </c>
      <c r="E185" s="172">
        <v>285.64999999999998</v>
      </c>
      <c r="F185" s="173"/>
      <c r="G185" s="174">
        <f>ROUND(E185*F185,2)</f>
        <v>0</v>
      </c>
      <c r="H185" s="161"/>
      <c r="I185" s="160">
        <f>ROUND(E185*H185,2)</f>
        <v>0</v>
      </c>
      <c r="J185" s="161"/>
      <c r="K185" s="160">
        <f>ROUND(E185*J185,2)</f>
        <v>0</v>
      </c>
      <c r="L185" s="160">
        <v>21</v>
      </c>
      <c r="M185" s="160">
        <f>G185*(1+L185/100)</f>
        <v>0</v>
      </c>
      <c r="N185" s="160">
        <v>0</v>
      </c>
      <c r="O185" s="160">
        <f>ROUND(E185*N185,2)</f>
        <v>0</v>
      </c>
      <c r="P185" s="160">
        <v>0</v>
      </c>
      <c r="Q185" s="160">
        <f>ROUND(E185*P185,2)</f>
        <v>0</v>
      </c>
      <c r="R185" s="160"/>
      <c r="S185" s="160" t="s">
        <v>115</v>
      </c>
      <c r="T185" s="160" t="s">
        <v>116</v>
      </c>
      <c r="U185" s="160">
        <v>0.34899999999999998</v>
      </c>
      <c r="V185" s="160">
        <f>ROUND(E185*U185,2)</f>
        <v>99.69</v>
      </c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117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51" t="s">
        <v>196</v>
      </c>
      <c r="D186" s="252"/>
      <c r="E186" s="252"/>
      <c r="F186" s="252"/>
      <c r="G186" s="252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119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253" t="s">
        <v>197</v>
      </c>
      <c r="D187" s="254"/>
      <c r="E187" s="254"/>
      <c r="F187" s="254"/>
      <c r="G187" s="254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119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253" t="s">
        <v>198</v>
      </c>
      <c r="D188" s="254"/>
      <c r="E188" s="254"/>
      <c r="F188" s="254"/>
      <c r="G188" s="254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119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253" t="s">
        <v>199</v>
      </c>
      <c r="D189" s="254"/>
      <c r="E189" s="254"/>
      <c r="F189" s="254"/>
      <c r="G189" s="254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119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69">
        <v>47</v>
      </c>
      <c r="B190" s="170" t="s">
        <v>270</v>
      </c>
      <c r="C190" s="184" t="s">
        <v>271</v>
      </c>
      <c r="D190" s="171" t="s">
        <v>114</v>
      </c>
      <c r="E190" s="172">
        <v>221.7</v>
      </c>
      <c r="F190" s="173"/>
      <c r="G190" s="174">
        <f>ROUND(E190*F190,2)</f>
        <v>0</v>
      </c>
      <c r="H190" s="161"/>
      <c r="I190" s="160">
        <f>ROUND(E190*H190,2)</f>
        <v>0</v>
      </c>
      <c r="J190" s="161"/>
      <c r="K190" s="160">
        <f>ROUND(E190*J190,2)</f>
        <v>0</v>
      </c>
      <c r="L190" s="160">
        <v>21</v>
      </c>
      <c r="M190" s="160">
        <f>G190*(1+L190/100)</f>
        <v>0</v>
      </c>
      <c r="N190" s="160">
        <v>0</v>
      </c>
      <c r="O190" s="160">
        <f>ROUND(E190*N190,2)</f>
        <v>0</v>
      </c>
      <c r="P190" s="160">
        <v>4.5999999999999999E-2</v>
      </c>
      <c r="Q190" s="160">
        <f>ROUND(E190*P190,2)</f>
        <v>10.199999999999999</v>
      </c>
      <c r="R190" s="160"/>
      <c r="S190" s="160" t="s">
        <v>115</v>
      </c>
      <c r="T190" s="160" t="s">
        <v>116</v>
      </c>
      <c r="U190" s="160">
        <v>0.26</v>
      </c>
      <c r="V190" s="160">
        <f>ROUND(E190*U190,2)</f>
        <v>57.64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117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251" t="s">
        <v>196</v>
      </c>
      <c r="D191" s="252"/>
      <c r="E191" s="252"/>
      <c r="F191" s="252"/>
      <c r="G191" s="252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119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253" t="s">
        <v>197</v>
      </c>
      <c r="D192" s="254"/>
      <c r="E192" s="254"/>
      <c r="F192" s="254"/>
      <c r="G192" s="254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119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69">
        <v>48</v>
      </c>
      <c r="B193" s="170" t="s">
        <v>272</v>
      </c>
      <c r="C193" s="184" t="s">
        <v>273</v>
      </c>
      <c r="D193" s="171" t="s">
        <v>114</v>
      </c>
      <c r="E193" s="172">
        <v>285.64999999999998</v>
      </c>
      <c r="F193" s="173"/>
      <c r="G193" s="174">
        <f>ROUND(E193*F193,2)</f>
        <v>0</v>
      </c>
      <c r="H193" s="161"/>
      <c r="I193" s="160">
        <f>ROUND(E193*H193,2)</f>
        <v>0</v>
      </c>
      <c r="J193" s="161"/>
      <c r="K193" s="160">
        <f>ROUND(E193*J193,2)</f>
        <v>0</v>
      </c>
      <c r="L193" s="160">
        <v>21</v>
      </c>
      <c r="M193" s="160">
        <f>G193*(1+L193/100)</f>
        <v>0</v>
      </c>
      <c r="N193" s="160">
        <v>0</v>
      </c>
      <c r="O193" s="160">
        <f>ROUND(E193*N193,2)</f>
        <v>0</v>
      </c>
      <c r="P193" s="160">
        <v>1.4E-2</v>
      </c>
      <c r="Q193" s="160">
        <f>ROUND(E193*P193,2)</f>
        <v>4</v>
      </c>
      <c r="R193" s="160"/>
      <c r="S193" s="160" t="s">
        <v>115</v>
      </c>
      <c r="T193" s="160" t="s">
        <v>125</v>
      </c>
      <c r="U193" s="160">
        <v>0.22</v>
      </c>
      <c r="V193" s="160">
        <f>ROUND(E193*U193,2)</f>
        <v>62.84</v>
      </c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117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51" t="s">
        <v>196</v>
      </c>
      <c r="D194" s="252"/>
      <c r="E194" s="252"/>
      <c r="F194" s="252"/>
      <c r="G194" s="252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119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253" t="s">
        <v>197</v>
      </c>
      <c r="D195" s="254"/>
      <c r="E195" s="254"/>
      <c r="F195" s="254"/>
      <c r="G195" s="254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119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253" t="s">
        <v>198</v>
      </c>
      <c r="D196" s="254"/>
      <c r="E196" s="254"/>
      <c r="F196" s="254"/>
      <c r="G196" s="254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119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53" t="s">
        <v>199</v>
      </c>
      <c r="D197" s="254"/>
      <c r="E197" s="254"/>
      <c r="F197" s="254"/>
      <c r="G197" s="254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119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69">
        <v>49</v>
      </c>
      <c r="B198" s="170" t="s">
        <v>274</v>
      </c>
      <c r="C198" s="184" t="s">
        <v>275</v>
      </c>
      <c r="D198" s="171" t="s">
        <v>276</v>
      </c>
      <c r="E198" s="172">
        <v>20.57</v>
      </c>
      <c r="F198" s="173"/>
      <c r="G198" s="174">
        <f>ROUND(E198*F198,2)</f>
        <v>0</v>
      </c>
      <c r="H198" s="161"/>
      <c r="I198" s="160">
        <f>ROUND(E198*H198,2)</f>
        <v>0</v>
      </c>
      <c r="J198" s="161"/>
      <c r="K198" s="160">
        <f>ROUND(E198*J198,2)</f>
        <v>0</v>
      </c>
      <c r="L198" s="160">
        <v>21</v>
      </c>
      <c r="M198" s="160">
        <f>G198*(1+L198/100)</f>
        <v>0</v>
      </c>
      <c r="N198" s="160">
        <v>0</v>
      </c>
      <c r="O198" s="160">
        <f>ROUND(E198*N198,2)</f>
        <v>0</v>
      </c>
      <c r="P198" s="160">
        <v>0</v>
      </c>
      <c r="Q198" s="160">
        <f>ROUND(E198*P198,2)</f>
        <v>0</v>
      </c>
      <c r="R198" s="160"/>
      <c r="S198" s="160" t="s">
        <v>115</v>
      </c>
      <c r="T198" s="160" t="s">
        <v>125</v>
      </c>
      <c r="U198" s="160">
        <v>0.49</v>
      </c>
      <c r="V198" s="160">
        <f>ROUND(E198*U198,2)</f>
        <v>10.08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117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251" t="s">
        <v>277</v>
      </c>
      <c r="D199" s="252"/>
      <c r="E199" s="252"/>
      <c r="F199" s="252"/>
      <c r="G199" s="252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119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53" t="s">
        <v>278</v>
      </c>
      <c r="D200" s="254"/>
      <c r="E200" s="254"/>
      <c r="F200" s="254"/>
      <c r="G200" s="254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119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69">
        <v>50</v>
      </c>
      <c r="B201" s="170" t="s">
        <v>279</v>
      </c>
      <c r="C201" s="184" t="s">
        <v>280</v>
      </c>
      <c r="D201" s="171" t="s">
        <v>276</v>
      </c>
      <c r="E201" s="172">
        <v>205.67</v>
      </c>
      <c r="F201" s="173"/>
      <c r="G201" s="174">
        <f>ROUND(E201*F201,2)</f>
        <v>0</v>
      </c>
      <c r="H201" s="161"/>
      <c r="I201" s="160">
        <f>ROUND(E201*H201,2)</f>
        <v>0</v>
      </c>
      <c r="J201" s="161"/>
      <c r="K201" s="160">
        <f>ROUND(E201*J201,2)</f>
        <v>0</v>
      </c>
      <c r="L201" s="160">
        <v>21</v>
      </c>
      <c r="M201" s="160">
        <f>G201*(1+L201/100)</f>
        <v>0</v>
      </c>
      <c r="N201" s="160">
        <v>0</v>
      </c>
      <c r="O201" s="160">
        <f>ROUND(E201*N201,2)</f>
        <v>0</v>
      </c>
      <c r="P201" s="160">
        <v>0</v>
      </c>
      <c r="Q201" s="160">
        <f>ROUND(E201*P201,2)</f>
        <v>0</v>
      </c>
      <c r="R201" s="160"/>
      <c r="S201" s="160" t="s">
        <v>115</v>
      </c>
      <c r="T201" s="160" t="s">
        <v>125</v>
      </c>
      <c r="U201" s="160">
        <v>0</v>
      </c>
      <c r="V201" s="160">
        <f>ROUND(E201*U201,2)</f>
        <v>0</v>
      </c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117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251" t="s">
        <v>281</v>
      </c>
      <c r="D202" s="252"/>
      <c r="E202" s="252"/>
      <c r="F202" s="252"/>
      <c r="G202" s="252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119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69">
        <v>51</v>
      </c>
      <c r="B203" s="170" t="s">
        <v>282</v>
      </c>
      <c r="C203" s="184" t="s">
        <v>283</v>
      </c>
      <c r="D203" s="171" t="s">
        <v>276</v>
      </c>
      <c r="E203" s="172">
        <v>20.57</v>
      </c>
      <c r="F203" s="173"/>
      <c r="G203" s="174">
        <f>ROUND(E203*F203,2)</f>
        <v>0</v>
      </c>
      <c r="H203" s="161"/>
      <c r="I203" s="160">
        <f>ROUND(E203*H203,2)</f>
        <v>0</v>
      </c>
      <c r="J203" s="161"/>
      <c r="K203" s="160">
        <f>ROUND(E203*J203,2)</f>
        <v>0</v>
      </c>
      <c r="L203" s="160">
        <v>21</v>
      </c>
      <c r="M203" s="160">
        <f>G203*(1+L203/100)</f>
        <v>0</v>
      </c>
      <c r="N203" s="160">
        <v>0</v>
      </c>
      <c r="O203" s="160">
        <f>ROUND(E203*N203,2)</f>
        <v>0</v>
      </c>
      <c r="P203" s="160">
        <v>0</v>
      </c>
      <c r="Q203" s="160">
        <f>ROUND(E203*P203,2)</f>
        <v>0</v>
      </c>
      <c r="R203" s="160"/>
      <c r="S203" s="160" t="s">
        <v>115</v>
      </c>
      <c r="T203" s="160" t="s">
        <v>125</v>
      </c>
      <c r="U203" s="160">
        <v>0.94199999999999995</v>
      </c>
      <c r="V203" s="160">
        <f>ROUND(E203*U203,2)</f>
        <v>19.38</v>
      </c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117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251" t="s">
        <v>278</v>
      </c>
      <c r="D204" s="252"/>
      <c r="E204" s="252"/>
      <c r="F204" s="252"/>
      <c r="G204" s="252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119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69">
        <v>52</v>
      </c>
      <c r="B205" s="170" t="s">
        <v>284</v>
      </c>
      <c r="C205" s="184" t="s">
        <v>285</v>
      </c>
      <c r="D205" s="171" t="s">
        <v>276</v>
      </c>
      <c r="E205" s="172">
        <v>41.13</v>
      </c>
      <c r="F205" s="173"/>
      <c r="G205" s="174">
        <f>ROUND(E205*F205,2)</f>
        <v>0</v>
      </c>
      <c r="H205" s="161"/>
      <c r="I205" s="160">
        <f>ROUND(E205*H205,2)</f>
        <v>0</v>
      </c>
      <c r="J205" s="161"/>
      <c r="K205" s="160">
        <f>ROUND(E205*J205,2)</f>
        <v>0</v>
      </c>
      <c r="L205" s="160">
        <v>21</v>
      </c>
      <c r="M205" s="160">
        <f>G205*(1+L205/100)</f>
        <v>0</v>
      </c>
      <c r="N205" s="160">
        <v>0</v>
      </c>
      <c r="O205" s="160">
        <f>ROUND(E205*N205,2)</f>
        <v>0</v>
      </c>
      <c r="P205" s="160">
        <v>0</v>
      </c>
      <c r="Q205" s="160">
        <f>ROUND(E205*P205,2)</f>
        <v>0</v>
      </c>
      <c r="R205" s="160"/>
      <c r="S205" s="160" t="s">
        <v>115</v>
      </c>
      <c r="T205" s="160" t="s">
        <v>125</v>
      </c>
      <c r="U205" s="160">
        <v>0.105</v>
      </c>
      <c r="V205" s="160">
        <f>ROUND(E205*U205,2)</f>
        <v>4.32</v>
      </c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117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251" t="s">
        <v>286</v>
      </c>
      <c r="D206" s="252"/>
      <c r="E206" s="252"/>
      <c r="F206" s="252"/>
      <c r="G206" s="252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119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69">
        <v>53</v>
      </c>
      <c r="B207" s="170" t="s">
        <v>287</v>
      </c>
      <c r="C207" s="184" t="s">
        <v>288</v>
      </c>
      <c r="D207" s="171" t="s">
        <v>276</v>
      </c>
      <c r="E207" s="172">
        <v>20.57</v>
      </c>
      <c r="F207" s="173"/>
      <c r="G207" s="174">
        <f>ROUND(E207*F207,2)</f>
        <v>0</v>
      </c>
      <c r="H207" s="161"/>
      <c r="I207" s="160">
        <f>ROUND(E207*H207,2)</f>
        <v>0</v>
      </c>
      <c r="J207" s="161"/>
      <c r="K207" s="160">
        <f>ROUND(E207*J207,2)</f>
        <v>0</v>
      </c>
      <c r="L207" s="160">
        <v>21</v>
      </c>
      <c r="M207" s="160">
        <f>G207*(1+L207/100)</f>
        <v>0</v>
      </c>
      <c r="N207" s="160">
        <v>0</v>
      </c>
      <c r="O207" s="160">
        <f>ROUND(E207*N207,2)</f>
        <v>0</v>
      </c>
      <c r="P207" s="160">
        <v>0</v>
      </c>
      <c r="Q207" s="160">
        <f>ROUND(E207*P207,2)</f>
        <v>0</v>
      </c>
      <c r="R207" s="160"/>
      <c r="S207" s="160" t="s">
        <v>115</v>
      </c>
      <c r="T207" s="160" t="s">
        <v>125</v>
      </c>
      <c r="U207" s="160">
        <v>0</v>
      </c>
      <c r="V207" s="160">
        <f>ROUND(E207*U207,2)</f>
        <v>0</v>
      </c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117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251" t="s">
        <v>278</v>
      </c>
      <c r="D208" s="252"/>
      <c r="E208" s="252"/>
      <c r="F208" s="252"/>
      <c r="G208" s="252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119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69">
        <v>54</v>
      </c>
      <c r="B209" s="170" t="s">
        <v>289</v>
      </c>
      <c r="C209" s="184" t="s">
        <v>290</v>
      </c>
      <c r="D209" s="171" t="s">
        <v>175</v>
      </c>
      <c r="E209" s="172">
        <v>110.85</v>
      </c>
      <c r="F209" s="173"/>
      <c r="G209" s="174">
        <f>ROUND(E209*F209,2)</f>
        <v>0</v>
      </c>
      <c r="H209" s="161"/>
      <c r="I209" s="160">
        <f>ROUND(E209*H209,2)</f>
        <v>0</v>
      </c>
      <c r="J209" s="161"/>
      <c r="K209" s="160">
        <f>ROUND(E209*J209,2)</f>
        <v>0</v>
      </c>
      <c r="L209" s="160">
        <v>21</v>
      </c>
      <c r="M209" s="160">
        <f>G209*(1+L209/100)</f>
        <v>0</v>
      </c>
      <c r="N209" s="160">
        <v>0</v>
      </c>
      <c r="O209" s="160">
        <f>ROUND(E209*N209,2)</f>
        <v>0</v>
      </c>
      <c r="P209" s="160">
        <v>0</v>
      </c>
      <c r="Q209" s="160">
        <f>ROUND(E209*P209,2)</f>
        <v>0</v>
      </c>
      <c r="R209" s="160"/>
      <c r="S209" s="160" t="s">
        <v>193</v>
      </c>
      <c r="T209" s="160" t="s">
        <v>116</v>
      </c>
      <c r="U209" s="160">
        <v>0</v>
      </c>
      <c r="V209" s="160">
        <f>ROUND(E209*U209,2)</f>
        <v>0</v>
      </c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117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ht="22.5" outlineLevel="1" x14ac:dyDescent="0.2">
      <c r="A210" s="158"/>
      <c r="B210" s="159"/>
      <c r="C210" s="251" t="s">
        <v>291</v>
      </c>
      <c r="D210" s="252"/>
      <c r="E210" s="252"/>
      <c r="F210" s="252"/>
      <c r="G210" s="252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119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75" t="str">
        <f>C210</f>
        <v>Omítka odsolovací nanášená ručně, jednovrstvá tl. 20-30mm, zatřená, hubená vápenná omítka v poměru 1:3:8 (vápno: nastavený přírod. Materiál:písek), zpětné očištění zdiva</v>
      </c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253" t="s">
        <v>210</v>
      </c>
      <c r="D211" s="254"/>
      <c r="E211" s="254"/>
      <c r="F211" s="254"/>
      <c r="G211" s="254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119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253" t="s">
        <v>292</v>
      </c>
      <c r="D212" s="254"/>
      <c r="E212" s="254"/>
      <c r="F212" s="254"/>
      <c r="G212" s="254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119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53" t="s">
        <v>212</v>
      </c>
      <c r="D213" s="254"/>
      <c r="E213" s="254"/>
      <c r="F213" s="254"/>
      <c r="G213" s="254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119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33.75" outlineLevel="1" x14ac:dyDescent="0.2">
      <c r="A214" s="176">
        <v>55</v>
      </c>
      <c r="B214" s="177" t="s">
        <v>293</v>
      </c>
      <c r="C214" s="185" t="s">
        <v>294</v>
      </c>
      <c r="D214" s="178" t="s">
        <v>245</v>
      </c>
      <c r="E214" s="179">
        <v>64</v>
      </c>
      <c r="F214" s="180"/>
      <c r="G214" s="181">
        <f>ROUND(E214*F214,2)</f>
        <v>0</v>
      </c>
      <c r="H214" s="161"/>
      <c r="I214" s="160">
        <f>ROUND(E214*H214,2)</f>
        <v>0</v>
      </c>
      <c r="J214" s="161"/>
      <c r="K214" s="160">
        <f>ROUND(E214*J214,2)</f>
        <v>0</v>
      </c>
      <c r="L214" s="160">
        <v>21</v>
      </c>
      <c r="M214" s="160">
        <f>G214*(1+L214/100)</f>
        <v>0</v>
      </c>
      <c r="N214" s="160">
        <v>0</v>
      </c>
      <c r="O214" s="160">
        <f>ROUND(E214*N214,2)</f>
        <v>0</v>
      </c>
      <c r="P214" s="160">
        <v>0</v>
      </c>
      <c r="Q214" s="160">
        <f>ROUND(E214*P214,2)</f>
        <v>0</v>
      </c>
      <c r="R214" s="160"/>
      <c r="S214" s="160" t="s">
        <v>193</v>
      </c>
      <c r="T214" s="160" t="s">
        <v>116</v>
      </c>
      <c r="U214" s="160">
        <v>0</v>
      </c>
      <c r="V214" s="160">
        <f>ROUND(E214*U214,2)</f>
        <v>0</v>
      </c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246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x14ac:dyDescent="0.2">
      <c r="A215" s="163" t="s">
        <v>110</v>
      </c>
      <c r="B215" s="164" t="s">
        <v>76</v>
      </c>
      <c r="C215" s="183" t="s">
        <v>77</v>
      </c>
      <c r="D215" s="165"/>
      <c r="E215" s="166"/>
      <c r="F215" s="167"/>
      <c r="G215" s="168">
        <f>SUMIF(AG216:AG238,"&lt;&gt;NOR",G216:G238)</f>
        <v>0</v>
      </c>
      <c r="H215" s="162"/>
      <c r="I215" s="162">
        <f>SUM(I216:I238)</f>
        <v>0</v>
      </c>
      <c r="J215" s="162"/>
      <c r="K215" s="162">
        <f>SUM(K216:K238)</f>
        <v>0</v>
      </c>
      <c r="L215" s="162"/>
      <c r="M215" s="162">
        <f>SUM(M216:M238)</f>
        <v>0</v>
      </c>
      <c r="N215" s="162"/>
      <c r="O215" s="162">
        <f>SUM(O216:O238)</f>
        <v>7.4399999999999995</v>
      </c>
      <c r="P215" s="162"/>
      <c r="Q215" s="162">
        <f>SUM(Q216:Q238)</f>
        <v>0</v>
      </c>
      <c r="R215" s="162"/>
      <c r="S215" s="162"/>
      <c r="T215" s="162"/>
      <c r="U215" s="162"/>
      <c r="V215" s="162">
        <f>SUM(V216:V238)</f>
        <v>173.85</v>
      </c>
      <c r="W215" s="162"/>
      <c r="AG215" t="s">
        <v>111</v>
      </c>
    </row>
    <row r="216" spans="1:60" ht="22.5" outlineLevel="1" x14ac:dyDescent="0.2">
      <c r="A216" s="169">
        <v>56</v>
      </c>
      <c r="B216" s="170" t="s">
        <v>295</v>
      </c>
      <c r="C216" s="184" t="s">
        <v>296</v>
      </c>
      <c r="D216" s="171" t="s">
        <v>175</v>
      </c>
      <c r="E216" s="172">
        <v>17.5</v>
      </c>
      <c r="F216" s="173"/>
      <c r="G216" s="174">
        <f>ROUND(E216*F216,2)</f>
        <v>0</v>
      </c>
      <c r="H216" s="161"/>
      <c r="I216" s="160">
        <f>ROUND(E216*H216,2)</f>
        <v>0</v>
      </c>
      <c r="J216" s="161"/>
      <c r="K216" s="160">
        <f>ROUND(E216*J216,2)</f>
        <v>0</v>
      </c>
      <c r="L216" s="160">
        <v>21</v>
      </c>
      <c r="M216" s="160">
        <f>G216*(1+L216/100)</f>
        <v>0</v>
      </c>
      <c r="N216" s="160">
        <v>1.06E-3</v>
      </c>
      <c r="O216" s="160">
        <f>ROUND(E216*N216,2)</f>
        <v>0.02</v>
      </c>
      <c r="P216" s="160">
        <v>0</v>
      </c>
      <c r="Q216" s="160">
        <f>ROUND(E216*P216,2)</f>
        <v>0</v>
      </c>
      <c r="R216" s="160"/>
      <c r="S216" s="160" t="s">
        <v>115</v>
      </c>
      <c r="T216" s="160" t="s">
        <v>116</v>
      </c>
      <c r="U216" s="160">
        <v>1.03999</v>
      </c>
      <c r="V216" s="160">
        <f>ROUND(E216*U216,2)</f>
        <v>18.2</v>
      </c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117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2.5" outlineLevel="1" x14ac:dyDescent="0.2">
      <c r="A217" s="158"/>
      <c r="B217" s="159"/>
      <c r="C217" s="251" t="s">
        <v>297</v>
      </c>
      <c r="D217" s="252"/>
      <c r="E217" s="252"/>
      <c r="F217" s="252"/>
      <c r="G217" s="252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119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75" t="str">
        <f>C217</f>
        <v>Vyvrtání otvorů (10 ks/m zdi), vyčištění vrtu od hrubých nečistot, osazení pakrů,nízkotlaká injektáž do 10 bar, dodávka injektážního materiálu. Aplikace injektážním zařízením.</v>
      </c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53" t="s">
        <v>298</v>
      </c>
      <c r="D218" s="254"/>
      <c r="E218" s="254"/>
      <c r="F218" s="254"/>
      <c r="G218" s="254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119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253" t="s">
        <v>299</v>
      </c>
      <c r="D219" s="254"/>
      <c r="E219" s="254"/>
      <c r="F219" s="254"/>
      <c r="G219" s="254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119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253" t="s">
        <v>300</v>
      </c>
      <c r="D220" s="254"/>
      <c r="E220" s="254"/>
      <c r="F220" s="254"/>
      <c r="G220" s="254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119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69">
        <v>57</v>
      </c>
      <c r="B221" s="170" t="s">
        <v>301</v>
      </c>
      <c r="C221" s="184" t="s">
        <v>302</v>
      </c>
      <c r="D221" s="171" t="s">
        <v>114</v>
      </c>
      <c r="E221" s="172">
        <v>117.45</v>
      </c>
      <c r="F221" s="173"/>
      <c r="G221" s="174">
        <f>ROUND(E221*F221,2)</f>
        <v>0</v>
      </c>
      <c r="H221" s="161"/>
      <c r="I221" s="160">
        <f>ROUND(E221*H221,2)</f>
        <v>0</v>
      </c>
      <c r="J221" s="161"/>
      <c r="K221" s="160">
        <f>ROUND(E221*J221,2)</f>
        <v>0</v>
      </c>
      <c r="L221" s="160">
        <v>21</v>
      </c>
      <c r="M221" s="160">
        <f>G221*(1+L221/100)</f>
        <v>0</v>
      </c>
      <c r="N221" s="160">
        <v>7.3200000000000001E-3</v>
      </c>
      <c r="O221" s="160">
        <f>ROUND(E221*N221,2)</f>
        <v>0.86</v>
      </c>
      <c r="P221" s="160">
        <v>0</v>
      </c>
      <c r="Q221" s="160">
        <f>ROUND(E221*P221,2)</f>
        <v>0</v>
      </c>
      <c r="R221" s="160"/>
      <c r="S221" s="160" t="s">
        <v>115</v>
      </c>
      <c r="T221" s="160" t="s">
        <v>125</v>
      </c>
      <c r="U221" s="160">
        <v>0.74299999999999999</v>
      </c>
      <c r="V221" s="160">
        <f>ROUND(E221*U221,2)</f>
        <v>87.27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117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251" t="s">
        <v>169</v>
      </c>
      <c r="D222" s="252"/>
      <c r="E222" s="252"/>
      <c r="F222" s="252"/>
      <c r="G222" s="252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119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253" t="s">
        <v>170</v>
      </c>
      <c r="D223" s="254"/>
      <c r="E223" s="254"/>
      <c r="F223" s="254"/>
      <c r="G223" s="254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119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253" t="s">
        <v>171</v>
      </c>
      <c r="D224" s="254"/>
      <c r="E224" s="254"/>
      <c r="F224" s="254"/>
      <c r="G224" s="254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119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253" t="s">
        <v>172</v>
      </c>
      <c r="D225" s="254"/>
      <c r="E225" s="254"/>
      <c r="F225" s="254"/>
      <c r="G225" s="254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119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69">
        <v>58</v>
      </c>
      <c r="B226" s="170" t="s">
        <v>303</v>
      </c>
      <c r="C226" s="184" t="s">
        <v>304</v>
      </c>
      <c r="D226" s="171" t="s">
        <v>114</v>
      </c>
      <c r="E226" s="172">
        <v>117.45</v>
      </c>
      <c r="F226" s="173"/>
      <c r="G226" s="174">
        <f>ROUND(E226*F226,2)</f>
        <v>0</v>
      </c>
      <c r="H226" s="161"/>
      <c r="I226" s="160">
        <f>ROUND(E226*H226,2)</f>
        <v>0</v>
      </c>
      <c r="J226" s="161"/>
      <c r="K226" s="160">
        <f>ROUND(E226*J226,2)</f>
        <v>0</v>
      </c>
      <c r="L226" s="160">
        <v>21</v>
      </c>
      <c r="M226" s="160">
        <f>G226*(1+L226/100)</f>
        <v>0</v>
      </c>
      <c r="N226" s="160">
        <v>5.5669999999999997E-2</v>
      </c>
      <c r="O226" s="160">
        <f>ROUND(E226*N226,2)</f>
        <v>6.54</v>
      </c>
      <c r="P226" s="160">
        <v>0</v>
      </c>
      <c r="Q226" s="160">
        <f>ROUND(E226*P226,2)</f>
        <v>0</v>
      </c>
      <c r="R226" s="160"/>
      <c r="S226" s="160" t="s">
        <v>115</v>
      </c>
      <c r="T226" s="160" t="s">
        <v>125</v>
      </c>
      <c r="U226" s="160">
        <v>0.44800000000000001</v>
      </c>
      <c r="V226" s="160">
        <f>ROUND(E226*U226,2)</f>
        <v>52.62</v>
      </c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117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251" t="s">
        <v>169</v>
      </c>
      <c r="D227" s="252"/>
      <c r="E227" s="252"/>
      <c r="F227" s="252"/>
      <c r="G227" s="252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119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253" t="s">
        <v>170</v>
      </c>
      <c r="D228" s="254"/>
      <c r="E228" s="254"/>
      <c r="F228" s="254"/>
      <c r="G228" s="254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119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253" t="s">
        <v>171</v>
      </c>
      <c r="D229" s="254"/>
      <c r="E229" s="254"/>
      <c r="F229" s="254"/>
      <c r="G229" s="254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119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253" t="s">
        <v>172</v>
      </c>
      <c r="D230" s="254"/>
      <c r="E230" s="254"/>
      <c r="F230" s="254"/>
      <c r="G230" s="254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119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ht="22.5" outlineLevel="1" x14ac:dyDescent="0.2">
      <c r="A231" s="169">
        <v>59</v>
      </c>
      <c r="B231" s="170" t="s">
        <v>305</v>
      </c>
      <c r="C231" s="184" t="s">
        <v>306</v>
      </c>
      <c r="D231" s="171" t="s">
        <v>175</v>
      </c>
      <c r="E231" s="172">
        <v>15.15</v>
      </c>
      <c r="F231" s="173"/>
      <c r="G231" s="174">
        <f>ROUND(E231*F231,2)</f>
        <v>0</v>
      </c>
      <c r="H231" s="161"/>
      <c r="I231" s="160">
        <f>ROUND(E231*H231,2)</f>
        <v>0</v>
      </c>
      <c r="J231" s="161"/>
      <c r="K231" s="160">
        <f>ROUND(E231*J231,2)</f>
        <v>0</v>
      </c>
      <c r="L231" s="160">
        <v>21</v>
      </c>
      <c r="M231" s="160">
        <f>G231*(1+L231/100)</f>
        <v>0</v>
      </c>
      <c r="N231" s="160">
        <v>1.06E-3</v>
      </c>
      <c r="O231" s="160">
        <f>ROUND(E231*N231,2)</f>
        <v>0.02</v>
      </c>
      <c r="P231" s="160">
        <v>0</v>
      </c>
      <c r="Q231" s="160">
        <f>ROUND(E231*P231,2)</f>
        <v>0</v>
      </c>
      <c r="R231" s="160"/>
      <c r="S231" s="160" t="s">
        <v>193</v>
      </c>
      <c r="T231" s="160" t="s">
        <v>116</v>
      </c>
      <c r="U231" s="160">
        <v>1.03999</v>
      </c>
      <c r="V231" s="160">
        <f>ROUND(E231*U231,2)</f>
        <v>15.76</v>
      </c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117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ht="22.5" outlineLevel="1" x14ac:dyDescent="0.2">
      <c r="A232" s="158"/>
      <c r="B232" s="159"/>
      <c r="C232" s="251" t="s">
        <v>297</v>
      </c>
      <c r="D232" s="252"/>
      <c r="E232" s="252"/>
      <c r="F232" s="252"/>
      <c r="G232" s="252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119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75" t="str">
        <f>C232</f>
        <v>Vyvrtání otvorů (10 ks/m zdi), vyčištění vrtu od hrubých nečistot, osazení pakrů,nízkotlaká injektáž do 10 bar, dodávka injektážního materiálu. Aplikace injektážním zařízením.</v>
      </c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253" t="s">
        <v>307</v>
      </c>
      <c r="D233" s="254"/>
      <c r="E233" s="254"/>
      <c r="F233" s="254"/>
      <c r="G233" s="254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119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ht="22.5" outlineLevel="1" x14ac:dyDescent="0.2">
      <c r="A234" s="169">
        <v>60</v>
      </c>
      <c r="B234" s="170" t="s">
        <v>308</v>
      </c>
      <c r="C234" s="184" t="s">
        <v>309</v>
      </c>
      <c r="D234" s="171" t="s">
        <v>175</v>
      </c>
      <c r="E234" s="172">
        <v>32.65</v>
      </c>
      <c r="F234" s="173"/>
      <c r="G234" s="174">
        <f>ROUND(E234*F234,2)</f>
        <v>0</v>
      </c>
      <c r="H234" s="161"/>
      <c r="I234" s="160">
        <f>ROUND(E234*H234,2)</f>
        <v>0</v>
      </c>
      <c r="J234" s="161"/>
      <c r="K234" s="160">
        <f>ROUND(E234*J234,2)</f>
        <v>0</v>
      </c>
      <c r="L234" s="160">
        <v>21</v>
      </c>
      <c r="M234" s="160">
        <f>G234*(1+L234/100)</f>
        <v>0</v>
      </c>
      <c r="N234" s="160">
        <v>0</v>
      </c>
      <c r="O234" s="160">
        <f>ROUND(E234*N234,2)</f>
        <v>0</v>
      </c>
      <c r="P234" s="160">
        <v>0</v>
      </c>
      <c r="Q234" s="160">
        <f>ROUND(E234*P234,2)</f>
        <v>0</v>
      </c>
      <c r="R234" s="160"/>
      <c r="S234" s="160" t="s">
        <v>193</v>
      </c>
      <c r="T234" s="160" t="s">
        <v>116</v>
      </c>
      <c r="U234" s="160">
        <v>0</v>
      </c>
      <c r="V234" s="160">
        <f>ROUND(E234*U234,2)</f>
        <v>0</v>
      </c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117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251" t="s">
        <v>298</v>
      </c>
      <c r="D235" s="252"/>
      <c r="E235" s="252"/>
      <c r="F235" s="252"/>
      <c r="G235" s="252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119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253" t="s">
        <v>299</v>
      </c>
      <c r="D236" s="254"/>
      <c r="E236" s="254"/>
      <c r="F236" s="254"/>
      <c r="G236" s="254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119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253" t="s">
        <v>300</v>
      </c>
      <c r="D237" s="254"/>
      <c r="E237" s="254"/>
      <c r="F237" s="254"/>
      <c r="G237" s="254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119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8"/>
      <c r="B238" s="159"/>
      <c r="C238" s="253" t="s">
        <v>307</v>
      </c>
      <c r="D238" s="254"/>
      <c r="E238" s="254"/>
      <c r="F238" s="254"/>
      <c r="G238" s="254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119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x14ac:dyDescent="0.2">
      <c r="A239" s="163" t="s">
        <v>110</v>
      </c>
      <c r="B239" s="164" t="s">
        <v>78</v>
      </c>
      <c r="C239" s="183" t="s">
        <v>79</v>
      </c>
      <c r="D239" s="165"/>
      <c r="E239" s="166"/>
      <c r="F239" s="167"/>
      <c r="G239" s="168">
        <f>SUMIF(AG240:AG241,"&lt;&gt;NOR",G240:G241)</f>
        <v>0</v>
      </c>
      <c r="H239" s="162"/>
      <c r="I239" s="162">
        <f>SUM(I240:I241)</f>
        <v>0</v>
      </c>
      <c r="J239" s="162"/>
      <c r="K239" s="162">
        <f>SUM(K240:K241)</f>
        <v>0</v>
      </c>
      <c r="L239" s="162"/>
      <c r="M239" s="162">
        <f>SUM(M240:M241)</f>
        <v>0</v>
      </c>
      <c r="N239" s="162"/>
      <c r="O239" s="162">
        <f>SUM(O240:O241)</f>
        <v>0</v>
      </c>
      <c r="P239" s="162"/>
      <c r="Q239" s="162">
        <f>SUM(Q240:Q241)</f>
        <v>0.17</v>
      </c>
      <c r="R239" s="162"/>
      <c r="S239" s="162"/>
      <c r="T239" s="162"/>
      <c r="U239" s="162"/>
      <c r="V239" s="162">
        <f>SUM(V240:V241)</f>
        <v>0.56999999999999995</v>
      </c>
      <c r="W239" s="162"/>
      <c r="AG239" t="s">
        <v>111</v>
      </c>
    </row>
    <row r="240" spans="1:60" outlineLevel="1" x14ac:dyDescent="0.2">
      <c r="A240" s="169">
        <v>61</v>
      </c>
      <c r="B240" s="170" t="s">
        <v>310</v>
      </c>
      <c r="C240" s="184" t="s">
        <v>311</v>
      </c>
      <c r="D240" s="171" t="s">
        <v>235</v>
      </c>
      <c r="E240" s="172">
        <v>7</v>
      </c>
      <c r="F240" s="173"/>
      <c r="G240" s="174">
        <f>ROUND(E240*F240,2)</f>
        <v>0</v>
      </c>
      <c r="H240" s="161"/>
      <c r="I240" s="160">
        <f>ROUND(E240*H240,2)</f>
        <v>0</v>
      </c>
      <c r="J240" s="161"/>
      <c r="K240" s="160">
        <f>ROUND(E240*J240,2)</f>
        <v>0</v>
      </c>
      <c r="L240" s="160">
        <v>21</v>
      </c>
      <c r="M240" s="160">
        <f>G240*(1+L240/100)</f>
        <v>0</v>
      </c>
      <c r="N240" s="160">
        <v>0</v>
      </c>
      <c r="O240" s="160">
        <f>ROUND(E240*N240,2)</f>
        <v>0</v>
      </c>
      <c r="P240" s="160">
        <v>2.3800000000000002E-2</v>
      </c>
      <c r="Q240" s="160">
        <f>ROUND(E240*P240,2)</f>
        <v>0.17</v>
      </c>
      <c r="R240" s="160"/>
      <c r="S240" s="160" t="s">
        <v>193</v>
      </c>
      <c r="T240" s="160" t="s">
        <v>116</v>
      </c>
      <c r="U240" s="160">
        <v>8.2000000000000003E-2</v>
      </c>
      <c r="V240" s="160">
        <f>ROUND(E240*U240,2)</f>
        <v>0.56999999999999995</v>
      </c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117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251" t="s">
        <v>312</v>
      </c>
      <c r="D241" s="252"/>
      <c r="E241" s="252"/>
      <c r="F241" s="252"/>
      <c r="G241" s="252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119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x14ac:dyDescent="0.2">
      <c r="A242" s="163" t="s">
        <v>110</v>
      </c>
      <c r="B242" s="164" t="s">
        <v>80</v>
      </c>
      <c r="C242" s="183" t="s">
        <v>81</v>
      </c>
      <c r="D242" s="165"/>
      <c r="E242" s="166"/>
      <c r="F242" s="167"/>
      <c r="G242" s="168">
        <f>SUMIF(AG243:AG248,"&lt;&gt;NOR",G243:G248)</f>
        <v>0</v>
      </c>
      <c r="H242" s="162"/>
      <c r="I242" s="162">
        <f>SUM(I243:I248)</f>
        <v>0</v>
      </c>
      <c r="J242" s="162"/>
      <c r="K242" s="162">
        <f>SUM(K243:K248)</f>
        <v>0</v>
      </c>
      <c r="L242" s="162"/>
      <c r="M242" s="162">
        <f>SUM(M243:M248)</f>
        <v>0</v>
      </c>
      <c r="N242" s="162"/>
      <c r="O242" s="162">
        <f>SUM(O243:O248)</f>
        <v>0.08</v>
      </c>
      <c r="P242" s="162"/>
      <c r="Q242" s="162">
        <f>SUM(Q243:Q248)</f>
        <v>0</v>
      </c>
      <c r="R242" s="162"/>
      <c r="S242" s="162"/>
      <c r="T242" s="162"/>
      <c r="U242" s="162"/>
      <c r="V242" s="162">
        <f>SUM(V243:V248)</f>
        <v>29.79</v>
      </c>
      <c r="W242" s="162"/>
      <c r="AG242" t="s">
        <v>111</v>
      </c>
    </row>
    <row r="243" spans="1:60" ht="22.5" outlineLevel="1" x14ac:dyDescent="0.2">
      <c r="A243" s="169">
        <v>62</v>
      </c>
      <c r="B243" s="170" t="s">
        <v>313</v>
      </c>
      <c r="C243" s="184" t="s">
        <v>314</v>
      </c>
      <c r="D243" s="171" t="s">
        <v>114</v>
      </c>
      <c r="E243" s="172">
        <v>221.7</v>
      </c>
      <c r="F243" s="173"/>
      <c r="G243" s="174">
        <f>ROUND(E243*F243,2)</f>
        <v>0</v>
      </c>
      <c r="H243" s="161"/>
      <c r="I243" s="160">
        <f>ROUND(E243*H243,2)</f>
        <v>0</v>
      </c>
      <c r="J243" s="161"/>
      <c r="K243" s="160">
        <f>ROUND(E243*J243,2)</f>
        <v>0</v>
      </c>
      <c r="L243" s="160">
        <v>21</v>
      </c>
      <c r="M243" s="160">
        <f>G243*(1+L243/100)</f>
        <v>0</v>
      </c>
      <c r="N243" s="160">
        <v>5.0000000000000002E-5</v>
      </c>
      <c r="O243" s="160">
        <f>ROUND(E243*N243,2)</f>
        <v>0.01</v>
      </c>
      <c r="P243" s="160">
        <v>0</v>
      </c>
      <c r="Q243" s="160">
        <f>ROUND(E243*P243,2)</f>
        <v>0</v>
      </c>
      <c r="R243" s="160"/>
      <c r="S243" s="160" t="s">
        <v>115</v>
      </c>
      <c r="T243" s="160" t="s">
        <v>125</v>
      </c>
      <c r="U243" s="160">
        <v>3.2480000000000002E-2</v>
      </c>
      <c r="V243" s="160">
        <f>ROUND(E243*U243,2)</f>
        <v>7.2</v>
      </c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117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251" t="s">
        <v>196</v>
      </c>
      <c r="D244" s="252"/>
      <c r="E244" s="252"/>
      <c r="F244" s="252"/>
      <c r="G244" s="252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119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253" t="s">
        <v>197</v>
      </c>
      <c r="D245" s="254"/>
      <c r="E245" s="254"/>
      <c r="F245" s="254"/>
      <c r="G245" s="254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119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69">
        <v>63</v>
      </c>
      <c r="B246" s="170" t="s">
        <v>315</v>
      </c>
      <c r="C246" s="184" t="s">
        <v>316</v>
      </c>
      <c r="D246" s="171" t="s">
        <v>114</v>
      </c>
      <c r="E246" s="172">
        <v>221.7</v>
      </c>
      <c r="F246" s="173"/>
      <c r="G246" s="174">
        <f>ROUND(E246*F246,2)</f>
        <v>0</v>
      </c>
      <c r="H246" s="161"/>
      <c r="I246" s="160">
        <f>ROUND(E246*H246,2)</f>
        <v>0</v>
      </c>
      <c r="J246" s="161"/>
      <c r="K246" s="160">
        <f>ROUND(E246*J246,2)</f>
        <v>0</v>
      </c>
      <c r="L246" s="160">
        <v>21</v>
      </c>
      <c r="M246" s="160">
        <f>G246*(1+L246/100)</f>
        <v>0</v>
      </c>
      <c r="N246" s="160">
        <v>3.1E-4</v>
      </c>
      <c r="O246" s="160">
        <f>ROUND(E246*N246,2)</f>
        <v>7.0000000000000007E-2</v>
      </c>
      <c r="P246" s="160">
        <v>0</v>
      </c>
      <c r="Q246" s="160">
        <f>ROUND(E246*P246,2)</f>
        <v>0</v>
      </c>
      <c r="R246" s="160"/>
      <c r="S246" s="160" t="s">
        <v>115</v>
      </c>
      <c r="T246" s="160" t="s">
        <v>116</v>
      </c>
      <c r="U246" s="160">
        <v>0.10191</v>
      </c>
      <c r="V246" s="160">
        <f>ROUND(E246*U246,2)</f>
        <v>22.59</v>
      </c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117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8"/>
      <c r="B247" s="159"/>
      <c r="C247" s="251" t="s">
        <v>196</v>
      </c>
      <c r="D247" s="252"/>
      <c r="E247" s="252"/>
      <c r="F247" s="252"/>
      <c r="G247" s="252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119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253" t="s">
        <v>197</v>
      </c>
      <c r="D248" s="254"/>
      <c r="E248" s="254"/>
      <c r="F248" s="254"/>
      <c r="G248" s="254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119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x14ac:dyDescent="0.2">
      <c r="A249" s="163" t="s">
        <v>110</v>
      </c>
      <c r="B249" s="164" t="s">
        <v>82</v>
      </c>
      <c r="C249" s="183" t="s">
        <v>83</v>
      </c>
      <c r="D249" s="165"/>
      <c r="E249" s="166"/>
      <c r="F249" s="167"/>
      <c r="G249" s="168">
        <f>SUMIF(AG250:AG280,"&lt;&gt;NOR",G250:G280)</f>
        <v>0</v>
      </c>
      <c r="H249" s="162"/>
      <c r="I249" s="162">
        <f>SUM(I250:I280)</f>
        <v>0</v>
      </c>
      <c r="J249" s="162"/>
      <c r="K249" s="162">
        <f>SUM(K250:K280)</f>
        <v>0</v>
      </c>
      <c r="L249" s="162"/>
      <c r="M249" s="162">
        <f>SUM(M250:M280)</f>
        <v>0</v>
      </c>
      <c r="N249" s="162"/>
      <c r="O249" s="162">
        <f>SUM(O250:O280)</f>
        <v>0</v>
      </c>
      <c r="P249" s="162"/>
      <c r="Q249" s="162">
        <f>SUM(Q250:Q280)</f>
        <v>0</v>
      </c>
      <c r="R249" s="162"/>
      <c r="S249" s="162"/>
      <c r="T249" s="162"/>
      <c r="U249" s="162"/>
      <c r="V249" s="162">
        <f>SUM(V250:V280)</f>
        <v>2126.69</v>
      </c>
      <c r="W249" s="162"/>
      <c r="AG249" t="s">
        <v>111</v>
      </c>
    </row>
    <row r="250" spans="1:60" ht="22.5" outlineLevel="1" x14ac:dyDescent="0.2">
      <c r="A250" s="169">
        <v>64</v>
      </c>
      <c r="B250" s="170" t="s">
        <v>317</v>
      </c>
      <c r="C250" s="184" t="s">
        <v>318</v>
      </c>
      <c r="D250" s="171" t="s">
        <v>319</v>
      </c>
      <c r="E250" s="172">
        <v>20.399999999999999</v>
      </c>
      <c r="F250" s="173"/>
      <c r="G250" s="174">
        <f>ROUND(E250*F250,2)</f>
        <v>0</v>
      </c>
      <c r="H250" s="161"/>
      <c r="I250" s="160">
        <f>ROUND(E250*H250,2)</f>
        <v>0</v>
      </c>
      <c r="J250" s="161"/>
      <c r="K250" s="160">
        <f>ROUND(E250*J250,2)</f>
        <v>0</v>
      </c>
      <c r="L250" s="160">
        <v>21</v>
      </c>
      <c r="M250" s="160">
        <f>G250*(1+L250/100)</f>
        <v>0</v>
      </c>
      <c r="N250" s="160">
        <v>0</v>
      </c>
      <c r="O250" s="160">
        <f>ROUND(E250*N250,2)</f>
        <v>0</v>
      </c>
      <c r="P250" s="160">
        <v>0</v>
      </c>
      <c r="Q250" s="160">
        <f>ROUND(E250*P250,2)</f>
        <v>0</v>
      </c>
      <c r="R250" s="160"/>
      <c r="S250" s="160" t="s">
        <v>193</v>
      </c>
      <c r="T250" s="160" t="s">
        <v>116</v>
      </c>
      <c r="U250" s="160">
        <v>4.0058299999999996</v>
      </c>
      <c r="V250" s="160">
        <f>ROUND(E250*U250,2)</f>
        <v>81.72</v>
      </c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117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22.5" outlineLevel="1" x14ac:dyDescent="0.2">
      <c r="A251" s="158"/>
      <c r="B251" s="159"/>
      <c r="C251" s="251" t="s">
        <v>320</v>
      </c>
      <c r="D251" s="252"/>
      <c r="E251" s="252"/>
      <c r="F251" s="252"/>
      <c r="G251" s="252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119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75" t="str">
        <f>C251</f>
        <v>mikrovln.technol. v kombinaci s topnými sál.panely - vysoušení zdiva na cca 7% hm. vlhkosti, měření vlhkosti gravimetrickou metodou popř. mikrovlnnou technologií</v>
      </c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253" t="s">
        <v>321</v>
      </c>
      <c r="D252" s="254"/>
      <c r="E252" s="254"/>
      <c r="F252" s="254"/>
      <c r="G252" s="254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119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ht="22.5" outlineLevel="1" x14ac:dyDescent="0.2">
      <c r="A253" s="169">
        <v>65</v>
      </c>
      <c r="B253" s="170" t="s">
        <v>322</v>
      </c>
      <c r="C253" s="184" t="s">
        <v>323</v>
      </c>
      <c r="D253" s="171" t="s">
        <v>324</v>
      </c>
      <c r="E253" s="172">
        <v>30</v>
      </c>
      <c r="F253" s="173"/>
      <c r="G253" s="174">
        <f>ROUND(E253*F253,2)</f>
        <v>0</v>
      </c>
      <c r="H253" s="161"/>
      <c r="I253" s="160">
        <f>ROUND(E253*H253,2)</f>
        <v>0</v>
      </c>
      <c r="J253" s="161"/>
      <c r="K253" s="160">
        <f>ROUND(E253*J253,2)</f>
        <v>0</v>
      </c>
      <c r="L253" s="160">
        <v>21</v>
      </c>
      <c r="M253" s="160">
        <f>G253*(1+L253/100)</f>
        <v>0</v>
      </c>
      <c r="N253" s="160">
        <v>0</v>
      </c>
      <c r="O253" s="160">
        <f>ROUND(E253*N253,2)</f>
        <v>0</v>
      </c>
      <c r="P253" s="160">
        <v>0</v>
      </c>
      <c r="Q253" s="160">
        <f>ROUND(E253*P253,2)</f>
        <v>0</v>
      </c>
      <c r="R253" s="160"/>
      <c r="S253" s="160" t="s">
        <v>193</v>
      </c>
      <c r="T253" s="160" t="s">
        <v>116</v>
      </c>
      <c r="U253" s="160">
        <v>4.0058299999999996</v>
      </c>
      <c r="V253" s="160">
        <f>ROUND(E253*U253,2)</f>
        <v>120.17</v>
      </c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117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33.75" outlineLevel="1" x14ac:dyDescent="0.2">
      <c r="A254" s="158"/>
      <c r="B254" s="159"/>
      <c r="C254" s="251" t="s">
        <v>325</v>
      </c>
      <c r="D254" s="252"/>
      <c r="E254" s="252"/>
      <c r="F254" s="252"/>
      <c r="G254" s="252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119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75" t="str">
        <f>C254</f>
        <v>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v>
      </c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253" t="s">
        <v>326</v>
      </c>
      <c r="D255" s="254"/>
      <c r="E255" s="254"/>
      <c r="F255" s="254"/>
      <c r="G255" s="254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119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ht="22.5" outlineLevel="1" x14ac:dyDescent="0.2">
      <c r="A256" s="176">
        <v>66</v>
      </c>
      <c r="B256" s="177" t="s">
        <v>327</v>
      </c>
      <c r="C256" s="185" t="s">
        <v>328</v>
      </c>
      <c r="D256" s="178" t="s">
        <v>245</v>
      </c>
      <c r="E256" s="179">
        <v>41</v>
      </c>
      <c r="F256" s="180"/>
      <c r="G256" s="181">
        <f>ROUND(E256*F256,2)</f>
        <v>0</v>
      </c>
      <c r="H256" s="161"/>
      <c r="I256" s="160">
        <f>ROUND(E256*H256,2)</f>
        <v>0</v>
      </c>
      <c r="J256" s="161"/>
      <c r="K256" s="160">
        <f>ROUND(E256*J256,2)</f>
        <v>0</v>
      </c>
      <c r="L256" s="160">
        <v>21</v>
      </c>
      <c r="M256" s="160">
        <f>G256*(1+L256/100)</f>
        <v>0</v>
      </c>
      <c r="N256" s="160">
        <v>0</v>
      </c>
      <c r="O256" s="160">
        <f>ROUND(E256*N256,2)</f>
        <v>0</v>
      </c>
      <c r="P256" s="160">
        <v>0</v>
      </c>
      <c r="Q256" s="160">
        <f>ROUND(E256*P256,2)</f>
        <v>0</v>
      </c>
      <c r="R256" s="160"/>
      <c r="S256" s="160" t="s">
        <v>193</v>
      </c>
      <c r="T256" s="160" t="s">
        <v>116</v>
      </c>
      <c r="U256" s="160">
        <v>0</v>
      </c>
      <c r="V256" s="160">
        <f>ROUND(E256*U256,2)</f>
        <v>0</v>
      </c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117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ht="45" outlineLevel="1" x14ac:dyDescent="0.2">
      <c r="A257" s="176">
        <v>67</v>
      </c>
      <c r="B257" s="177" t="s">
        <v>329</v>
      </c>
      <c r="C257" s="185" t="s">
        <v>330</v>
      </c>
      <c r="D257" s="178" t="s">
        <v>245</v>
      </c>
      <c r="E257" s="179">
        <v>58</v>
      </c>
      <c r="F257" s="180"/>
      <c r="G257" s="181">
        <f>ROUND(E257*F257,2)</f>
        <v>0</v>
      </c>
      <c r="H257" s="161"/>
      <c r="I257" s="160">
        <f>ROUND(E257*H257,2)</f>
        <v>0</v>
      </c>
      <c r="J257" s="161"/>
      <c r="K257" s="160">
        <f>ROUND(E257*J257,2)</f>
        <v>0</v>
      </c>
      <c r="L257" s="160">
        <v>21</v>
      </c>
      <c r="M257" s="160">
        <f>G257*(1+L257/100)</f>
        <v>0</v>
      </c>
      <c r="N257" s="160">
        <v>0</v>
      </c>
      <c r="O257" s="160">
        <f>ROUND(E257*N257,2)</f>
        <v>0</v>
      </c>
      <c r="P257" s="160">
        <v>0</v>
      </c>
      <c r="Q257" s="160">
        <f>ROUND(E257*P257,2)</f>
        <v>0</v>
      </c>
      <c r="R257" s="160"/>
      <c r="S257" s="160" t="s">
        <v>193</v>
      </c>
      <c r="T257" s="160" t="s">
        <v>116</v>
      </c>
      <c r="U257" s="160">
        <v>0</v>
      </c>
      <c r="V257" s="160">
        <f>ROUND(E257*U257,2)</f>
        <v>0</v>
      </c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117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ht="22.5" outlineLevel="1" x14ac:dyDescent="0.2">
      <c r="A258" s="169">
        <v>68</v>
      </c>
      <c r="B258" s="170" t="s">
        <v>331</v>
      </c>
      <c r="C258" s="184" t="s">
        <v>332</v>
      </c>
      <c r="D258" s="171" t="s">
        <v>324</v>
      </c>
      <c r="E258" s="172">
        <v>365</v>
      </c>
      <c r="F258" s="173"/>
      <c r="G258" s="174">
        <f>ROUND(E258*F258,2)</f>
        <v>0</v>
      </c>
      <c r="H258" s="161"/>
      <c r="I258" s="160">
        <f>ROUND(E258*H258,2)</f>
        <v>0</v>
      </c>
      <c r="J258" s="161"/>
      <c r="K258" s="160">
        <f>ROUND(E258*J258,2)</f>
        <v>0</v>
      </c>
      <c r="L258" s="160">
        <v>21</v>
      </c>
      <c r="M258" s="160">
        <f>G258*(1+L258/100)</f>
        <v>0</v>
      </c>
      <c r="N258" s="160">
        <v>0</v>
      </c>
      <c r="O258" s="160">
        <f>ROUND(E258*N258,2)</f>
        <v>0</v>
      </c>
      <c r="P258" s="160">
        <v>0</v>
      </c>
      <c r="Q258" s="160">
        <f>ROUND(E258*P258,2)</f>
        <v>0</v>
      </c>
      <c r="R258" s="160"/>
      <c r="S258" s="160" t="s">
        <v>193</v>
      </c>
      <c r="T258" s="160" t="s">
        <v>116</v>
      </c>
      <c r="U258" s="160">
        <v>4.0058299999999996</v>
      </c>
      <c r="V258" s="160">
        <f>ROUND(E258*U258,2)</f>
        <v>1462.13</v>
      </c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117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ht="45" outlineLevel="1" x14ac:dyDescent="0.2">
      <c r="A259" s="158"/>
      <c r="B259" s="159"/>
      <c r="C259" s="251" t="s">
        <v>333</v>
      </c>
      <c r="D259" s="252"/>
      <c r="E259" s="252"/>
      <c r="F259" s="252"/>
      <c r="G259" s="252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119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75" t="str">
        <f>C259</f>
        <v>teplot a relativní vlhkosti vzduchu pro automatizovaný průběžný dlouhodobý monitoring vnitřního klimatu s tabelárním a grafickým výstupem naměřených dat, volitelný časový interval s pamětí min 15 000 naměřených hodnot, přesnost vlhkosti +- 3% r.v., přesnost teploty +- 0,5 °C, sledování a vyhodnocení 1 rok po předání stavby k užívání</v>
      </c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253" t="s">
        <v>334</v>
      </c>
      <c r="D260" s="254"/>
      <c r="E260" s="254"/>
      <c r="F260" s="254"/>
      <c r="G260" s="254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119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ht="22.5" outlineLevel="1" x14ac:dyDescent="0.2">
      <c r="A261" s="169">
        <v>69</v>
      </c>
      <c r="B261" s="170" t="s">
        <v>335</v>
      </c>
      <c r="C261" s="184" t="s">
        <v>336</v>
      </c>
      <c r="D261" s="171" t="s">
        <v>337</v>
      </c>
      <c r="E261" s="172">
        <v>115.5</v>
      </c>
      <c r="F261" s="173"/>
      <c r="G261" s="174">
        <f>ROUND(E261*F261,2)</f>
        <v>0</v>
      </c>
      <c r="H261" s="161"/>
      <c r="I261" s="160">
        <f>ROUND(E261*H261,2)</f>
        <v>0</v>
      </c>
      <c r="J261" s="161"/>
      <c r="K261" s="160">
        <f>ROUND(E261*J261,2)</f>
        <v>0</v>
      </c>
      <c r="L261" s="160">
        <v>21</v>
      </c>
      <c r="M261" s="160">
        <f>G261*(1+L261/100)</f>
        <v>0</v>
      </c>
      <c r="N261" s="160">
        <v>0</v>
      </c>
      <c r="O261" s="160">
        <f>ROUND(E261*N261,2)</f>
        <v>0</v>
      </c>
      <c r="P261" s="160">
        <v>0</v>
      </c>
      <c r="Q261" s="160">
        <f>ROUND(E261*P261,2)</f>
        <v>0</v>
      </c>
      <c r="R261" s="160"/>
      <c r="S261" s="160" t="s">
        <v>193</v>
      </c>
      <c r="T261" s="160" t="s">
        <v>116</v>
      </c>
      <c r="U261" s="160">
        <v>4.0058299999999996</v>
      </c>
      <c r="V261" s="160">
        <f>ROUND(E261*U261,2)</f>
        <v>462.67</v>
      </c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117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56.25" outlineLevel="1" x14ac:dyDescent="0.2">
      <c r="A262" s="158"/>
      <c r="B262" s="159"/>
      <c r="C262" s="251" t="s">
        <v>338</v>
      </c>
      <c r="D262" s="252"/>
      <c r="E262" s="252"/>
      <c r="F262" s="252"/>
      <c r="G262" s="252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119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75" t="str">
        <f>C262</f>
        <v>elektroosmotický systém bude využívat napětí max. 6V s účinnou efektivní hodnotou 2,8V. Síťová elektroda (anoda +pól) - cca 25cm vysoký pás ze skelných vláken potažených vodivým plastem, pás se pokládá na zdivo zbaveno stávajících povrchových úprav. Kontaktní vodič titan, popř. titan stříbro (3:4). Zemní elektroda (katoda -pól) v délce cca 50cm průměru 26mm z grafitu s provozovaným napětím 1,4V, vzdálenost zemních elektrod do 5,0m.</v>
      </c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253" t="s">
        <v>118</v>
      </c>
      <c r="D263" s="254"/>
      <c r="E263" s="254"/>
      <c r="F263" s="254"/>
      <c r="G263" s="254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119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253" t="s">
        <v>120</v>
      </c>
      <c r="D264" s="254"/>
      <c r="E264" s="254"/>
      <c r="F264" s="254"/>
      <c r="G264" s="254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119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253" t="s">
        <v>121</v>
      </c>
      <c r="D265" s="254"/>
      <c r="E265" s="254"/>
      <c r="F265" s="254"/>
      <c r="G265" s="254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119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253" t="s">
        <v>339</v>
      </c>
      <c r="D266" s="254"/>
      <c r="E266" s="254"/>
      <c r="F266" s="254"/>
      <c r="G266" s="254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119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253" t="s">
        <v>340</v>
      </c>
      <c r="D267" s="254"/>
      <c r="E267" s="254"/>
      <c r="F267" s="254"/>
      <c r="G267" s="254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119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 x14ac:dyDescent="0.2">
      <c r="A268" s="169">
        <v>70</v>
      </c>
      <c r="B268" s="170" t="s">
        <v>341</v>
      </c>
      <c r="C268" s="184" t="s">
        <v>342</v>
      </c>
      <c r="D268" s="171" t="s">
        <v>235</v>
      </c>
      <c r="E268" s="172">
        <v>2</v>
      </c>
      <c r="F268" s="173"/>
      <c r="G268" s="174">
        <f>ROUND(E268*F268,2)</f>
        <v>0</v>
      </c>
      <c r="H268" s="161"/>
      <c r="I268" s="160">
        <f>ROUND(E268*H268,2)</f>
        <v>0</v>
      </c>
      <c r="J268" s="161"/>
      <c r="K268" s="160">
        <f>ROUND(E268*J268,2)</f>
        <v>0</v>
      </c>
      <c r="L268" s="160">
        <v>21</v>
      </c>
      <c r="M268" s="160">
        <f>G268*(1+L268/100)</f>
        <v>0</v>
      </c>
      <c r="N268" s="160">
        <v>0</v>
      </c>
      <c r="O268" s="160">
        <f>ROUND(E268*N268,2)</f>
        <v>0</v>
      </c>
      <c r="P268" s="160">
        <v>0</v>
      </c>
      <c r="Q268" s="160">
        <f>ROUND(E268*P268,2)</f>
        <v>0</v>
      </c>
      <c r="R268" s="160"/>
      <c r="S268" s="160" t="s">
        <v>193</v>
      </c>
      <c r="T268" s="160" t="s">
        <v>116</v>
      </c>
      <c r="U268" s="160">
        <v>0</v>
      </c>
      <c r="V268" s="160">
        <f>ROUND(E268*U268,2)</f>
        <v>0</v>
      </c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117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251" t="s">
        <v>343</v>
      </c>
      <c r="D269" s="252"/>
      <c r="E269" s="252"/>
      <c r="F269" s="252"/>
      <c r="G269" s="252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119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253" t="s">
        <v>344</v>
      </c>
      <c r="D270" s="254"/>
      <c r="E270" s="254"/>
      <c r="F270" s="254"/>
      <c r="G270" s="254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119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69">
        <v>71</v>
      </c>
      <c r="B271" s="170" t="s">
        <v>345</v>
      </c>
      <c r="C271" s="184" t="s">
        <v>346</v>
      </c>
      <c r="D271" s="171" t="s">
        <v>347</v>
      </c>
      <c r="E271" s="172">
        <v>1</v>
      </c>
      <c r="F271" s="173"/>
      <c r="G271" s="174">
        <f>ROUND(E271*F271,2)</f>
        <v>0</v>
      </c>
      <c r="H271" s="161"/>
      <c r="I271" s="160">
        <f>ROUND(E271*H271,2)</f>
        <v>0</v>
      </c>
      <c r="J271" s="161"/>
      <c r="K271" s="160">
        <f>ROUND(E271*J271,2)</f>
        <v>0</v>
      </c>
      <c r="L271" s="160">
        <v>21</v>
      </c>
      <c r="M271" s="160">
        <f>G271*(1+L271/100)</f>
        <v>0</v>
      </c>
      <c r="N271" s="160">
        <v>0</v>
      </c>
      <c r="O271" s="160">
        <f>ROUND(E271*N271,2)</f>
        <v>0</v>
      </c>
      <c r="P271" s="160">
        <v>0</v>
      </c>
      <c r="Q271" s="160">
        <f>ROUND(E271*P271,2)</f>
        <v>0</v>
      </c>
      <c r="R271" s="160"/>
      <c r="S271" s="160" t="s">
        <v>193</v>
      </c>
      <c r="T271" s="160" t="s">
        <v>116</v>
      </c>
      <c r="U271" s="160">
        <v>0</v>
      </c>
      <c r="V271" s="160">
        <f>ROUND(E271*U271,2)</f>
        <v>0</v>
      </c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117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251" t="s">
        <v>348</v>
      </c>
      <c r="D272" s="252"/>
      <c r="E272" s="252"/>
      <c r="F272" s="252"/>
      <c r="G272" s="252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119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253" t="s">
        <v>349</v>
      </c>
      <c r="D273" s="254"/>
      <c r="E273" s="254"/>
      <c r="F273" s="254"/>
      <c r="G273" s="254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119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ht="22.5" outlineLevel="1" x14ac:dyDescent="0.2">
      <c r="A274" s="169">
        <v>72</v>
      </c>
      <c r="B274" s="170" t="s">
        <v>350</v>
      </c>
      <c r="C274" s="184" t="s">
        <v>351</v>
      </c>
      <c r="D274" s="171" t="s">
        <v>347</v>
      </c>
      <c r="E274" s="172">
        <v>1</v>
      </c>
      <c r="F274" s="173"/>
      <c r="G274" s="174">
        <f>ROUND(E274*F274,2)</f>
        <v>0</v>
      </c>
      <c r="H274" s="161"/>
      <c r="I274" s="160">
        <f>ROUND(E274*H274,2)</f>
        <v>0</v>
      </c>
      <c r="J274" s="161"/>
      <c r="K274" s="160">
        <f>ROUND(E274*J274,2)</f>
        <v>0</v>
      </c>
      <c r="L274" s="160">
        <v>21</v>
      </c>
      <c r="M274" s="160">
        <f>G274*(1+L274/100)</f>
        <v>0</v>
      </c>
      <c r="N274" s="160">
        <v>0</v>
      </c>
      <c r="O274" s="160">
        <f>ROUND(E274*N274,2)</f>
        <v>0</v>
      </c>
      <c r="P274" s="160">
        <v>0</v>
      </c>
      <c r="Q274" s="160">
        <f>ROUND(E274*P274,2)</f>
        <v>0</v>
      </c>
      <c r="R274" s="160"/>
      <c r="S274" s="160" t="s">
        <v>193</v>
      </c>
      <c r="T274" s="160" t="s">
        <v>116</v>
      </c>
      <c r="U274" s="160">
        <v>0</v>
      </c>
      <c r="V274" s="160">
        <f>ROUND(E274*U274,2)</f>
        <v>0</v>
      </c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117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251" t="s">
        <v>352</v>
      </c>
      <c r="D275" s="252"/>
      <c r="E275" s="252"/>
      <c r="F275" s="252"/>
      <c r="G275" s="252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119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253" t="s">
        <v>353</v>
      </c>
      <c r="D276" s="254"/>
      <c r="E276" s="254"/>
      <c r="F276" s="254"/>
      <c r="G276" s="254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119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 x14ac:dyDescent="0.2">
      <c r="A277" s="169">
        <v>73</v>
      </c>
      <c r="B277" s="170" t="s">
        <v>354</v>
      </c>
      <c r="C277" s="184" t="s">
        <v>355</v>
      </c>
      <c r="D277" s="171" t="s">
        <v>235</v>
      </c>
      <c r="E277" s="172">
        <v>1</v>
      </c>
      <c r="F277" s="173"/>
      <c r="G277" s="174">
        <f>ROUND(E277*F277,2)</f>
        <v>0</v>
      </c>
      <c r="H277" s="161"/>
      <c r="I277" s="160">
        <f>ROUND(E277*H277,2)</f>
        <v>0</v>
      </c>
      <c r="J277" s="161"/>
      <c r="K277" s="160">
        <f>ROUND(E277*J277,2)</f>
        <v>0</v>
      </c>
      <c r="L277" s="160">
        <v>21</v>
      </c>
      <c r="M277" s="160">
        <f>G277*(1+L277/100)</f>
        <v>0</v>
      </c>
      <c r="N277" s="160">
        <v>0</v>
      </c>
      <c r="O277" s="160">
        <f>ROUND(E277*N277,2)</f>
        <v>0</v>
      </c>
      <c r="P277" s="160">
        <v>0</v>
      </c>
      <c r="Q277" s="160">
        <f>ROUND(E277*P277,2)</f>
        <v>0</v>
      </c>
      <c r="R277" s="160"/>
      <c r="S277" s="160" t="s">
        <v>193</v>
      </c>
      <c r="T277" s="160" t="s">
        <v>116</v>
      </c>
      <c r="U277" s="160">
        <v>0</v>
      </c>
      <c r="V277" s="160">
        <f>ROUND(E277*U277,2)</f>
        <v>0</v>
      </c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117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33.75" outlineLevel="1" x14ac:dyDescent="0.2">
      <c r="A278" s="158"/>
      <c r="B278" s="159"/>
      <c r="C278" s="251" t="s">
        <v>356</v>
      </c>
      <c r="D278" s="252"/>
      <c r="E278" s="252"/>
      <c r="F278" s="252"/>
      <c r="G278" s="252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119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75" t="str">
        <f>C278</f>
        <v xml:space="preserve"> (230 V) vč. propojovacích kabelů, dodávka a montáž uzemnění, vlhkostních čidel a feritové antény, vybudování sítě stabilních měřících bodů (míst) pro sledování vývoje změn elektromagnetického pole a kontrolní měření</v>
      </c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253" t="s">
        <v>357</v>
      </c>
      <c r="D279" s="254"/>
      <c r="E279" s="254"/>
      <c r="F279" s="254"/>
      <c r="G279" s="254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119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76">
        <v>74</v>
      </c>
      <c r="B280" s="177" t="s">
        <v>358</v>
      </c>
      <c r="C280" s="185" t="s">
        <v>359</v>
      </c>
      <c r="D280" s="178" t="s">
        <v>245</v>
      </c>
      <c r="E280" s="179">
        <v>48</v>
      </c>
      <c r="F280" s="180"/>
      <c r="G280" s="181">
        <f>ROUND(E280*F280,2)</f>
        <v>0</v>
      </c>
      <c r="H280" s="161"/>
      <c r="I280" s="160">
        <f>ROUND(E280*H280,2)</f>
        <v>0</v>
      </c>
      <c r="J280" s="161"/>
      <c r="K280" s="160">
        <f>ROUND(E280*J280,2)</f>
        <v>0</v>
      </c>
      <c r="L280" s="160">
        <v>21</v>
      </c>
      <c r="M280" s="160">
        <f>G280*(1+L280/100)</f>
        <v>0</v>
      </c>
      <c r="N280" s="160">
        <v>0</v>
      </c>
      <c r="O280" s="160">
        <f>ROUND(E280*N280,2)</f>
        <v>0</v>
      </c>
      <c r="P280" s="160">
        <v>0</v>
      </c>
      <c r="Q280" s="160">
        <f>ROUND(E280*P280,2)</f>
        <v>0</v>
      </c>
      <c r="R280" s="160"/>
      <c r="S280" s="160" t="s">
        <v>193</v>
      </c>
      <c r="T280" s="160" t="s">
        <v>116</v>
      </c>
      <c r="U280" s="160">
        <v>0</v>
      </c>
      <c r="V280" s="160">
        <f>ROUND(E280*U280,2)</f>
        <v>0</v>
      </c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246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x14ac:dyDescent="0.2">
      <c r="A281" s="163" t="s">
        <v>110</v>
      </c>
      <c r="B281" s="164" t="s">
        <v>84</v>
      </c>
      <c r="C281" s="183" t="s">
        <v>29</v>
      </c>
      <c r="D281" s="165"/>
      <c r="E281" s="166"/>
      <c r="F281" s="167"/>
      <c r="G281" s="168">
        <f>SUMIF(AG282:AG292,"&lt;&gt;NOR",G282:G292)</f>
        <v>0</v>
      </c>
      <c r="H281" s="162"/>
      <c r="I281" s="162">
        <f>SUM(I282:I292)</f>
        <v>0</v>
      </c>
      <c r="J281" s="162"/>
      <c r="K281" s="162">
        <f>SUM(K282:K292)</f>
        <v>0</v>
      </c>
      <c r="L281" s="162"/>
      <c r="M281" s="162">
        <f>SUM(M282:M292)</f>
        <v>0</v>
      </c>
      <c r="N281" s="162"/>
      <c r="O281" s="162">
        <f>SUM(O282:O292)</f>
        <v>0</v>
      </c>
      <c r="P281" s="162"/>
      <c r="Q281" s="162">
        <f>SUM(Q282:Q292)</f>
        <v>0</v>
      </c>
      <c r="R281" s="162"/>
      <c r="S281" s="162"/>
      <c r="T281" s="162"/>
      <c r="U281" s="162"/>
      <c r="V281" s="162">
        <f>SUM(V282:V292)</f>
        <v>0</v>
      </c>
      <c r="W281" s="162"/>
      <c r="AG281" t="s">
        <v>111</v>
      </c>
    </row>
    <row r="282" spans="1:60" outlineLevel="1" x14ac:dyDescent="0.2">
      <c r="A282" s="169">
        <v>75</v>
      </c>
      <c r="B282" s="170" t="s">
        <v>360</v>
      </c>
      <c r="C282" s="184" t="s">
        <v>361</v>
      </c>
      <c r="D282" s="171" t="s">
        <v>0</v>
      </c>
      <c r="E282" s="172">
        <v>0.8</v>
      </c>
      <c r="F282" s="173"/>
      <c r="G282" s="174">
        <f>ROUND(E282*F282,2)</f>
        <v>0</v>
      </c>
      <c r="H282" s="161"/>
      <c r="I282" s="160">
        <f>ROUND(E282*H282,2)</f>
        <v>0</v>
      </c>
      <c r="J282" s="161"/>
      <c r="K282" s="160">
        <f>ROUND(E282*J282,2)</f>
        <v>0</v>
      </c>
      <c r="L282" s="160">
        <v>21</v>
      </c>
      <c r="M282" s="160">
        <f>G282*(1+L282/100)</f>
        <v>0</v>
      </c>
      <c r="N282" s="160">
        <v>0</v>
      </c>
      <c r="O282" s="160">
        <f>ROUND(E282*N282,2)</f>
        <v>0</v>
      </c>
      <c r="P282" s="160">
        <v>0</v>
      </c>
      <c r="Q282" s="160">
        <f>ROUND(E282*P282,2)</f>
        <v>0</v>
      </c>
      <c r="R282" s="160"/>
      <c r="S282" s="160" t="s">
        <v>115</v>
      </c>
      <c r="T282" s="160" t="s">
        <v>116</v>
      </c>
      <c r="U282" s="160">
        <v>0</v>
      </c>
      <c r="V282" s="160">
        <f>ROUND(E282*U282,2)</f>
        <v>0</v>
      </c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362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251" t="s">
        <v>363</v>
      </c>
      <c r="D283" s="252"/>
      <c r="E283" s="252"/>
      <c r="F283" s="252"/>
      <c r="G283" s="252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119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69">
        <v>76</v>
      </c>
      <c r="B284" s="170" t="s">
        <v>364</v>
      </c>
      <c r="C284" s="184" t="s">
        <v>365</v>
      </c>
      <c r="D284" s="171" t="s">
        <v>0</v>
      </c>
      <c r="E284" s="172">
        <v>1.6</v>
      </c>
      <c r="F284" s="173"/>
      <c r="G284" s="174">
        <f>ROUND(E284*F284,2)</f>
        <v>0</v>
      </c>
      <c r="H284" s="161"/>
      <c r="I284" s="160">
        <f>ROUND(E284*H284,2)</f>
        <v>0</v>
      </c>
      <c r="J284" s="161"/>
      <c r="K284" s="160">
        <f>ROUND(E284*J284,2)</f>
        <v>0</v>
      </c>
      <c r="L284" s="160">
        <v>21</v>
      </c>
      <c r="M284" s="160">
        <f>G284*(1+L284/100)</f>
        <v>0</v>
      </c>
      <c r="N284" s="160">
        <v>0</v>
      </c>
      <c r="O284" s="160">
        <f>ROUND(E284*N284,2)</f>
        <v>0</v>
      </c>
      <c r="P284" s="160">
        <v>0</v>
      </c>
      <c r="Q284" s="160">
        <f>ROUND(E284*P284,2)</f>
        <v>0</v>
      </c>
      <c r="R284" s="160"/>
      <c r="S284" s="160" t="s">
        <v>115</v>
      </c>
      <c r="T284" s="160" t="s">
        <v>116</v>
      </c>
      <c r="U284" s="160">
        <v>0</v>
      </c>
      <c r="V284" s="160">
        <f>ROUND(E284*U284,2)</f>
        <v>0</v>
      </c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366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ht="33.75" outlineLevel="1" x14ac:dyDescent="0.2">
      <c r="A285" s="158"/>
      <c r="B285" s="159"/>
      <c r="C285" s="251" t="s">
        <v>367</v>
      </c>
      <c r="D285" s="252"/>
      <c r="E285" s="252"/>
      <c r="F285" s="252"/>
      <c r="G285" s="252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119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75" t="str">
        <f>C285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69">
        <v>77</v>
      </c>
      <c r="B286" s="170" t="s">
        <v>368</v>
      </c>
      <c r="C286" s="184" t="s">
        <v>369</v>
      </c>
      <c r="D286" s="171" t="s">
        <v>0</v>
      </c>
      <c r="E286" s="172">
        <v>1</v>
      </c>
      <c r="F286" s="173"/>
      <c r="G286" s="174">
        <f>ROUND(E286*F286,2)</f>
        <v>0</v>
      </c>
      <c r="H286" s="161"/>
      <c r="I286" s="160">
        <f>ROUND(E286*H286,2)</f>
        <v>0</v>
      </c>
      <c r="J286" s="161"/>
      <c r="K286" s="160">
        <f>ROUND(E286*J286,2)</f>
        <v>0</v>
      </c>
      <c r="L286" s="160">
        <v>21</v>
      </c>
      <c r="M286" s="160">
        <f>G286*(1+L286/100)</f>
        <v>0</v>
      </c>
      <c r="N286" s="160">
        <v>0</v>
      </c>
      <c r="O286" s="160">
        <f>ROUND(E286*N286,2)</f>
        <v>0</v>
      </c>
      <c r="P286" s="160">
        <v>0</v>
      </c>
      <c r="Q286" s="160">
        <f>ROUND(E286*P286,2)</f>
        <v>0</v>
      </c>
      <c r="R286" s="160"/>
      <c r="S286" s="160" t="s">
        <v>115</v>
      </c>
      <c r="T286" s="160" t="s">
        <v>116</v>
      </c>
      <c r="U286" s="160">
        <v>0</v>
      </c>
      <c r="V286" s="160">
        <f>ROUND(E286*U286,2)</f>
        <v>0</v>
      </c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366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ht="45" outlineLevel="1" x14ac:dyDescent="0.2">
      <c r="A287" s="158"/>
      <c r="B287" s="159"/>
      <c r="C287" s="251" t="s">
        <v>370</v>
      </c>
      <c r="D287" s="252"/>
      <c r="E287" s="252"/>
      <c r="F287" s="252"/>
      <c r="G287" s="252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119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75" t="str">
        <f>C287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69">
        <v>78</v>
      </c>
      <c r="B288" s="170" t="s">
        <v>371</v>
      </c>
      <c r="C288" s="184" t="s">
        <v>372</v>
      </c>
      <c r="D288" s="171" t="s">
        <v>0</v>
      </c>
      <c r="E288" s="172">
        <v>0.8</v>
      </c>
      <c r="F288" s="173"/>
      <c r="G288" s="174">
        <f>ROUND(E288*F288,2)</f>
        <v>0</v>
      </c>
      <c r="H288" s="161"/>
      <c r="I288" s="160">
        <f>ROUND(E288*H288,2)</f>
        <v>0</v>
      </c>
      <c r="J288" s="161"/>
      <c r="K288" s="160">
        <f>ROUND(E288*J288,2)</f>
        <v>0</v>
      </c>
      <c r="L288" s="160">
        <v>21</v>
      </c>
      <c r="M288" s="160">
        <f>G288*(1+L288/100)</f>
        <v>0</v>
      </c>
      <c r="N288" s="160">
        <v>0</v>
      </c>
      <c r="O288" s="160">
        <f>ROUND(E288*N288,2)</f>
        <v>0</v>
      </c>
      <c r="P288" s="160">
        <v>0</v>
      </c>
      <c r="Q288" s="160">
        <f>ROUND(E288*P288,2)</f>
        <v>0</v>
      </c>
      <c r="R288" s="160"/>
      <c r="S288" s="160" t="s">
        <v>115</v>
      </c>
      <c r="T288" s="160" t="s">
        <v>116</v>
      </c>
      <c r="U288" s="160">
        <v>0</v>
      </c>
      <c r="V288" s="160">
        <f>ROUND(E288*U288,2)</f>
        <v>0</v>
      </c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366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ht="33.75" outlineLevel="1" x14ac:dyDescent="0.2">
      <c r="A289" s="158"/>
      <c r="B289" s="159"/>
      <c r="C289" s="251" t="s">
        <v>373</v>
      </c>
      <c r="D289" s="252"/>
      <c r="E289" s="252"/>
      <c r="F289" s="252"/>
      <c r="G289" s="252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119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75" t="str">
        <f>C289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76">
        <v>79</v>
      </c>
      <c r="B290" s="177" t="s">
        <v>374</v>
      </c>
      <c r="C290" s="185" t="s">
        <v>375</v>
      </c>
      <c r="D290" s="178" t="s">
        <v>0</v>
      </c>
      <c r="E290" s="179">
        <v>0.5</v>
      </c>
      <c r="F290" s="180"/>
      <c r="G290" s="181">
        <f>ROUND(E290*F290,2)</f>
        <v>0</v>
      </c>
      <c r="H290" s="161"/>
      <c r="I290" s="160">
        <f>ROUND(E290*H290,2)</f>
        <v>0</v>
      </c>
      <c r="J290" s="161"/>
      <c r="K290" s="160">
        <f>ROUND(E290*J290,2)</f>
        <v>0</v>
      </c>
      <c r="L290" s="160">
        <v>21</v>
      </c>
      <c r="M290" s="160">
        <f>G290*(1+L290/100)</f>
        <v>0</v>
      </c>
      <c r="N290" s="160">
        <v>0</v>
      </c>
      <c r="O290" s="160">
        <f>ROUND(E290*N290,2)</f>
        <v>0</v>
      </c>
      <c r="P290" s="160">
        <v>0</v>
      </c>
      <c r="Q290" s="160">
        <f>ROUND(E290*P290,2)</f>
        <v>0</v>
      </c>
      <c r="R290" s="160"/>
      <c r="S290" s="160" t="s">
        <v>115</v>
      </c>
      <c r="T290" s="160" t="s">
        <v>116</v>
      </c>
      <c r="U290" s="160">
        <v>0</v>
      </c>
      <c r="V290" s="160">
        <f>ROUND(E290*U290,2)</f>
        <v>0</v>
      </c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366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76">
        <v>80</v>
      </c>
      <c r="B291" s="177" t="s">
        <v>376</v>
      </c>
      <c r="C291" s="185" t="s">
        <v>377</v>
      </c>
      <c r="D291" s="178" t="s">
        <v>0</v>
      </c>
      <c r="E291" s="179">
        <v>0.7</v>
      </c>
      <c r="F291" s="180"/>
      <c r="G291" s="181">
        <f>ROUND(E291*F291,2)</f>
        <v>0</v>
      </c>
      <c r="H291" s="161"/>
      <c r="I291" s="160">
        <f>ROUND(E291*H291,2)</f>
        <v>0</v>
      </c>
      <c r="J291" s="161"/>
      <c r="K291" s="160">
        <f>ROUND(E291*J291,2)</f>
        <v>0</v>
      </c>
      <c r="L291" s="160">
        <v>21</v>
      </c>
      <c r="M291" s="160">
        <f>G291*(1+L291/100)</f>
        <v>0</v>
      </c>
      <c r="N291" s="160">
        <v>0</v>
      </c>
      <c r="O291" s="160">
        <f>ROUND(E291*N291,2)</f>
        <v>0</v>
      </c>
      <c r="P291" s="160">
        <v>0</v>
      </c>
      <c r="Q291" s="160">
        <f>ROUND(E291*P291,2)</f>
        <v>0</v>
      </c>
      <c r="R291" s="160"/>
      <c r="S291" s="160" t="s">
        <v>115</v>
      </c>
      <c r="T291" s="160" t="s">
        <v>116</v>
      </c>
      <c r="U291" s="160">
        <v>0</v>
      </c>
      <c r="V291" s="160">
        <f>ROUND(E291*U291,2)</f>
        <v>0</v>
      </c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366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ht="22.5" outlineLevel="1" x14ac:dyDescent="0.2">
      <c r="A292" s="176">
        <v>81</v>
      </c>
      <c r="B292" s="177" t="s">
        <v>378</v>
      </c>
      <c r="C292" s="185" t="s">
        <v>379</v>
      </c>
      <c r="D292" s="178" t="s">
        <v>245</v>
      </c>
      <c r="E292" s="179">
        <v>67</v>
      </c>
      <c r="F292" s="180"/>
      <c r="G292" s="181">
        <f>ROUND(E292*F292,2)</f>
        <v>0</v>
      </c>
      <c r="H292" s="161"/>
      <c r="I292" s="160">
        <f>ROUND(E292*H292,2)</f>
        <v>0</v>
      </c>
      <c r="J292" s="161"/>
      <c r="K292" s="160">
        <f>ROUND(E292*J292,2)</f>
        <v>0</v>
      </c>
      <c r="L292" s="160">
        <v>21</v>
      </c>
      <c r="M292" s="160">
        <f>G292*(1+L292/100)</f>
        <v>0</v>
      </c>
      <c r="N292" s="160">
        <v>0</v>
      </c>
      <c r="O292" s="160">
        <f>ROUND(E292*N292,2)</f>
        <v>0</v>
      </c>
      <c r="P292" s="160">
        <v>0</v>
      </c>
      <c r="Q292" s="160">
        <f>ROUND(E292*P292,2)</f>
        <v>0</v>
      </c>
      <c r="R292" s="160"/>
      <c r="S292" s="160" t="s">
        <v>115</v>
      </c>
      <c r="T292" s="160" t="s">
        <v>380</v>
      </c>
      <c r="U292" s="160">
        <v>0</v>
      </c>
      <c r="V292" s="160">
        <f>ROUND(E292*U292,2)</f>
        <v>0</v>
      </c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366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x14ac:dyDescent="0.2">
      <c r="A293" s="163" t="s">
        <v>110</v>
      </c>
      <c r="B293" s="164" t="s">
        <v>85</v>
      </c>
      <c r="C293" s="183" t="s">
        <v>30</v>
      </c>
      <c r="D293" s="165"/>
      <c r="E293" s="166"/>
      <c r="F293" s="167"/>
      <c r="G293" s="168">
        <f>SUMIF(AG294:AG304,"&lt;&gt;NOR",G294:G304)</f>
        <v>0</v>
      </c>
      <c r="H293" s="162"/>
      <c r="I293" s="162">
        <f>SUM(I294:I304)</f>
        <v>0</v>
      </c>
      <c r="J293" s="162"/>
      <c r="K293" s="162">
        <f>SUM(K294:K304)</f>
        <v>0</v>
      </c>
      <c r="L293" s="162"/>
      <c r="M293" s="162">
        <f>SUM(M294:M304)</f>
        <v>0</v>
      </c>
      <c r="N293" s="162"/>
      <c r="O293" s="162">
        <f>SUM(O294:O304)</f>
        <v>0</v>
      </c>
      <c r="P293" s="162"/>
      <c r="Q293" s="162">
        <f>SUM(Q294:Q304)</f>
        <v>0</v>
      </c>
      <c r="R293" s="162"/>
      <c r="S293" s="162"/>
      <c r="T293" s="162"/>
      <c r="U293" s="162"/>
      <c r="V293" s="162">
        <f>SUM(V294:V304)</f>
        <v>0</v>
      </c>
      <c r="W293" s="162"/>
      <c r="AG293" t="s">
        <v>111</v>
      </c>
    </row>
    <row r="294" spans="1:60" outlineLevel="1" x14ac:dyDescent="0.2">
      <c r="A294" s="169">
        <v>82</v>
      </c>
      <c r="B294" s="170" t="s">
        <v>381</v>
      </c>
      <c r="C294" s="184" t="s">
        <v>382</v>
      </c>
      <c r="D294" s="171" t="s">
        <v>245</v>
      </c>
      <c r="E294" s="172">
        <v>49</v>
      </c>
      <c r="F294" s="173"/>
      <c r="G294" s="174">
        <f>ROUND(E294*F294,2)</f>
        <v>0</v>
      </c>
      <c r="H294" s="161"/>
      <c r="I294" s="160">
        <f>ROUND(E294*H294,2)</f>
        <v>0</v>
      </c>
      <c r="J294" s="161"/>
      <c r="K294" s="160">
        <f>ROUND(E294*J294,2)</f>
        <v>0</v>
      </c>
      <c r="L294" s="160">
        <v>21</v>
      </c>
      <c r="M294" s="160">
        <f>G294*(1+L294/100)</f>
        <v>0</v>
      </c>
      <c r="N294" s="160">
        <v>0</v>
      </c>
      <c r="O294" s="160">
        <f>ROUND(E294*N294,2)</f>
        <v>0</v>
      </c>
      <c r="P294" s="160">
        <v>0</v>
      </c>
      <c r="Q294" s="160">
        <f>ROUND(E294*P294,2)</f>
        <v>0</v>
      </c>
      <c r="R294" s="160"/>
      <c r="S294" s="160" t="s">
        <v>115</v>
      </c>
      <c r="T294" s="160" t="s">
        <v>380</v>
      </c>
      <c r="U294" s="160">
        <v>0</v>
      </c>
      <c r="V294" s="160">
        <f>ROUND(E294*U294,2)</f>
        <v>0</v>
      </c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362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ht="22.5" outlineLevel="1" x14ac:dyDescent="0.2">
      <c r="A295" s="158"/>
      <c r="B295" s="159"/>
      <c r="C295" s="251" t="s">
        <v>383</v>
      </c>
      <c r="D295" s="252"/>
      <c r="E295" s="252"/>
      <c r="F295" s="252"/>
      <c r="G295" s="252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119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75" t="str">
        <f>C295</f>
        <v>Náklady zhotovitele, související s prováděním zkoušek a revizí předepsaných technickými normami nebo objednatelem a které jsou pro provedení díla nezbytné.</v>
      </c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69">
        <v>83</v>
      </c>
      <c r="B296" s="170" t="s">
        <v>384</v>
      </c>
      <c r="C296" s="184" t="s">
        <v>385</v>
      </c>
      <c r="D296" s="171" t="s">
        <v>245</v>
      </c>
      <c r="E296" s="172">
        <v>36</v>
      </c>
      <c r="F296" s="173"/>
      <c r="G296" s="174">
        <f>ROUND(E296*F296,2)</f>
        <v>0</v>
      </c>
      <c r="H296" s="161"/>
      <c r="I296" s="160">
        <f>ROUND(E296*H296,2)</f>
        <v>0</v>
      </c>
      <c r="J296" s="161"/>
      <c r="K296" s="160">
        <f>ROUND(E296*J296,2)</f>
        <v>0</v>
      </c>
      <c r="L296" s="160">
        <v>21</v>
      </c>
      <c r="M296" s="160">
        <f>G296*(1+L296/100)</f>
        <v>0</v>
      </c>
      <c r="N296" s="160">
        <v>0</v>
      </c>
      <c r="O296" s="160">
        <f>ROUND(E296*N296,2)</f>
        <v>0</v>
      </c>
      <c r="P296" s="160">
        <v>0</v>
      </c>
      <c r="Q296" s="160">
        <f>ROUND(E296*P296,2)</f>
        <v>0</v>
      </c>
      <c r="R296" s="160"/>
      <c r="S296" s="160" t="s">
        <v>115</v>
      </c>
      <c r="T296" s="160" t="s">
        <v>380</v>
      </c>
      <c r="U296" s="160">
        <v>0</v>
      </c>
      <c r="V296" s="160">
        <f>ROUND(E296*U296,2)</f>
        <v>0</v>
      </c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362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ht="33.75" outlineLevel="1" x14ac:dyDescent="0.2">
      <c r="A297" s="158"/>
      <c r="B297" s="159"/>
      <c r="C297" s="251" t="s">
        <v>386</v>
      </c>
      <c r="D297" s="252"/>
      <c r="E297" s="252"/>
      <c r="F297" s="252"/>
      <c r="G297" s="252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119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75" t="str">
        <f>C297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297" s="151"/>
      <c r="BC297" s="151"/>
      <c r="BD297" s="151"/>
      <c r="BE297" s="151"/>
      <c r="BF297" s="151"/>
      <c r="BG297" s="151"/>
      <c r="BH297" s="151"/>
    </row>
    <row r="298" spans="1:60" ht="22.5" outlineLevel="1" x14ac:dyDescent="0.2">
      <c r="A298" s="169">
        <v>84</v>
      </c>
      <c r="B298" s="170" t="s">
        <v>387</v>
      </c>
      <c r="C298" s="184" t="s">
        <v>388</v>
      </c>
      <c r="D298" s="171" t="s">
        <v>245</v>
      </c>
      <c r="E298" s="172">
        <v>38</v>
      </c>
      <c r="F298" s="173"/>
      <c r="G298" s="174">
        <f>ROUND(E298*F298,2)</f>
        <v>0</v>
      </c>
      <c r="H298" s="161"/>
      <c r="I298" s="160">
        <f>ROUND(E298*H298,2)</f>
        <v>0</v>
      </c>
      <c r="J298" s="161"/>
      <c r="K298" s="160">
        <f>ROUND(E298*J298,2)</f>
        <v>0</v>
      </c>
      <c r="L298" s="160">
        <v>21</v>
      </c>
      <c r="M298" s="160">
        <f>G298*(1+L298/100)</f>
        <v>0</v>
      </c>
      <c r="N298" s="160">
        <v>0</v>
      </c>
      <c r="O298" s="160">
        <f>ROUND(E298*N298,2)</f>
        <v>0</v>
      </c>
      <c r="P298" s="160">
        <v>0</v>
      </c>
      <c r="Q298" s="160">
        <f>ROUND(E298*P298,2)</f>
        <v>0</v>
      </c>
      <c r="R298" s="160"/>
      <c r="S298" s="160" t="s">
        <v>115</v>
      </c>
      <c r="T298" s="160" t="s">
        <v>380</v>
      </c>
      <c r="U298" s="160">
        <v>0</v>
      </c>
      <c r="V298" s="160">
        <f>ROUND(E298*U298,2)</f>
        <v>0</v>
      </c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362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251" t="s">
        <v>389</v>
      </c>
      <c r="D299" s="252"/>
      <c r="E299" s="252"/>
      <c r="F299" s="252"/>
      <c r="G299" s="252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119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ht="22.5" outlineLevel="1" x14ac:dyDescent="0.2">
      <c r="A300" s="176">
        <v>85</v>
      </c>
      <c r="B300" s="177" t="s">
        <v>390</v>
      </c>
      <c r="C300" s="185" t="s">
        <v>391</v>
      </c>
      <c r="D300" s="178" t="s">
        <v>245</v>
      </c>
      <c r="E300" s="179">
        <v>52</v>
      </c>
      <c r="F300" s="180"/>
      <c r="G300" s="181">
        <f>ROUND(E300*F300,2)</f>
        <v>0</v>
      </c>
      <c r="H300" s="161"/>
      <c r="I300" s="160">
        <f>ROUND(E300*H300,2)</f>
        <v>0</v>
      </c>
      <c r="J300" s="161"/>
      <c r="K300" s="160">
        <f>ROUND(E300*J300,2)</f>
        <v>0</v>
      </c>
      <c r="L300" s="160">
        <v>21</v>
      </c>
      <c r="M300" s="160">
        <f>G300*(1+L300/100)</f>
        <v>0</v>
      </c>
      <c r="N300" s="160">
        <v>0</v>
      </c>
      <c r="O300" s="160">
        <f>ROUND(E300*N300,2)</f>
        <v>0</v>
      </c>
      <c r="P300" s="160">
        <v>0</v>
      </c>
      <c r="Q300" s="160">
        <f>ROUND(E300*P300,2)</f>
        <v>0</v>
      </c>
      <c r="R300" s="160"/>
      <c r="S300" s="160" t="s">
        <v>115</v>
      </c>
      <c r="T300" s="160" t="s">
        <v>380</v>
      </c>
      <c r="U300" s="160">
        <v>0</v>
      </c>
      <c r="V300" s="160">
        <f>ROUND(E300*U300,2)</f>
        <v>0</v>
      </c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366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ht="22.5" outlineLevel="1" x14ac:dyDescent="0.2">
      <c r="A301" s="176">
        <v>86</v>
      </c>
      <c r="B301" s="177" t="s">
        <v>392</v>
      </c>
      <c r="C301" s="185" t="s">
        <v>393</v>
      </c>
      <c r="D301" s="178" t="s">
        <v>245</v>
      </c>
      <c r="E301" s="179">
        <v>65</v>
      </c>
      <c r="F301" s="180"/>
      <c r="G301" s="181">
        <f>ROUND(E301*F301,2)</f>
        <v>0</v>
      </c>
      <c r="H301" s="161"/>
      <c r="I301" s="160">
        <f>ROUND(E301*H301,2)</f>
        <v>0</v>
      </c>
      <c r="J301" s="161"/>
      <c r="K301" s="160">
        <f>ROUND(E301*J301,2)</f>
        <v>0</v>
      </c>
      <c r="L301" s="160">
        <v>21</v>
      </c>
      <c r="M301" s="160">
        <f>G301*(1+L301/100)</f>
        <v>0</v>
      </c>
      <c r="N301" s="160">
        <v>0</v>
      </c>
      <c r="O301" s="160">
        <f>ROUND(E301*N301,2)</f>
        <v>0</v>
      </c>
      <c r="P301" s="160">
        <v>0</v>
      </c>
      <c r="Q301" s="160">
        <f>ROUND(E301*P301,2)</f>
        <v>0</v>
      </c>
      <c r="R301" s="160"/>
      <c r="S301" s="160" t="s">
        <v>115</v>
      </c>
      <c r="T301" s="160" t="s">
        <v>380</v>
      </c>
      <c r="U301" s="160">
        <v>0</v>
      </c>
      <c r="V301" s="160">
        <f>ROUND(E301*U301,2)</f>
        <v>0</v>
      </c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366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ht="22.5" outlineLevel="1" x14ac:dyDescent="0.2">
      <c r="A302" s="176">
        <v>87</v>
      </c>
      <c r="B302" s="177" t="s">
        <v>394</v>
      </c>
      <c r="C302" s="185" t="s">
        <v>395</v>
      </c>
      <c r="D302" s="178" t="s">
        <v>245</v>
      </c>
      <c r="E302" s="179">
        <v>62</v>
      </c>
      <c r="F302" s="180"/>
      <c r="G302" s="181">
        <f>ROUND(E302*F302,2)</f>
        <v>0</v>
      </c>
      <c r="H302" s="161"/>
      <c r="I302" s="160">
        <f>ROUND(E302*H302,2)</f>
        <v>0</v>
      </c>
      <c r="J302" s="161"/>
      <c r="K302" s="160">
        <f>ROUND(E302*J302,2)</f>
        <v>0</v>
      </c>
      <c r="L302" s="160">
        <v>21</v>
      </c>
      <c r="M302" s="160">
        <f>G302*(1+L302/100)</f>
        <v>0</v>
      </c>
      <c r="N302" s="160">
        <v>0</v>
      </c>
      <c r="O302" s="160">
        <f>ROUND(E302*N302,2)</f>
        <v>0</v>
      </c>
      <c r="P302" s="160">
        <v>0</v>
      </c>
      <c r="Q302" s="160">
        <f>ROUND(E302*P302,2)</f>
        <v>0</v>
      </c>
      <c r="R302" s="160"/>
      <c r="S302" s="160" t="s">
        <v>115</v>
      </c>
      <c r="T302" s="160" t="s">
        <v>380</v>
      </c>
      <c r="U302" s="160">
        <v>0</v>
      </c>
      <c r="V302" s="160">
        <f>ROUND(E302*U302,2)</f>
        <v>0</v>
      </c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366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ht="22.5" outlineLevel="1" x14ac:dyDescent="0.2">
      <c r="A303" s="176">
        <v>88</v>
      </c>
      <c r="B303" s="177" t="s">
        <v>396</v>
      </c>
      <c r="C303" s="185" t="s">
        <v>397</v>
      </c>
      <c r="D303" s="178" t="s">
        <v>245</v>
      </c>
      <c r="E303" s="179">
        <v>32</v>
      </c>
      <c r="F303" s="180"/>
      <c r="G303" s="181">
        <f>ROUND(E303*F303,2)</f>
        <v>0</v>
      </c>
      <c r="H303" s="161"/>
      <c r="I303" s="160">
        <f>ROUND(E303*H303,2)</f>
        <v>0</v>
      </c>
      <c r="J303" s="161"/>
      <c r="K303" s="160">
        <f>ROUND(E303*J303,2)</f>
        <v>0</v>
      </c>
      <c r="L303" s="160">
        <v>21</v>
      </c>
      <c r="M303" s="160">
        <f>G303*(1+L303/100)</f>
        <v>0</v>
      </c>
      <c r="N303" s="160">
        <v>0</v>
      </c>
      <c r="O303" s="160">
        <f>ROUND(E303*N303,2)</f>
        <v>0</v>
      </c>
      <c r="P303" s="160">
        <v>0</v>
      </c>
      <c r="Q303" s="160">
        <f>ROUND(E303*P303,2)</f>
        <v>0</v>
      </c>
      <c r="R303" s="160"/>
      <c r="S303" s="160" t="s">
        <v>115</v>
      </c>
      <c r="T303" s="160" t="s">
        <v>380</v>
      </c>
      <c r="U303" s="160">
        <v>0</v>
      </c>
      <c r="V303" s="160">
        <f>ROUND(E303*U303,2)</f>
        <v>0</v>
      </c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366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69">
        <v>89</v>
      </c>
      <c r="B304" s="170" t="s">
        <v>398</v>
      </c>
      <c r="C304" s="184" t="s">
        <v>399</v>
      </c>
      <c r="D304" s="171" t="s">
        <v>0</v>
      </c>
      <c r="E304" s="172">
        <v>0.4</v>
      </c>
      <c r="F304" s="173"/>
      <c r="G304" s="174">
        <f>ROUND(E304*F304,2)</f>
        <v>0</v>
      </c>
      <c r="H304" s="161"/>
      <c r="I304" s="160">
        <f>ROUND(E304*H304,2)</f>
        <v>0</v>
      </c>
      <c r="J304" s="161"/>
      <c r="K304" s="160">
        <f>ROUND(E304*J304,2)</f>
        <v>0</v>
      </c>
      <c r="L304" s="160">
        <v>21</v>
      </c>
      <c r="M304" s="160">
        <f>G304*(1+L304/100)</f>
        <v>0</v>
      </c>
      <c r="N304" s="160">
        <v>0</v>
      </c>
      <c r="O304" s="160">
        <f>ROUND(E304*N304,2)</f>
        <v>0</v>
      </c>
      <c r="P304" s="160">
        <v>0</v>
      </c>
      <c r="Q304" s="160">
        <f>ROUND(E304*P304,2)</f>
        <v>0</v>
      </c>
      <c r="R304" s="160"/>
      <c r="S304" s="160" t="s">
        <v>115</v>
      </c>
      <c r="T304" s="160" t="s">
        <v>116</v>
      </c>
      <c r="U304" s="160">
        <v>0</v>
      </c>
      <c r="V304" s="160">
        <f>ROUND(E304*U304,2)</f>
        <v>0</v>
      </c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366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33" x14ac:dyDescent="0.2">
      <c r="A305" s="5"/>
      <c r="B305" s="6"/>
      <c r="C305" s="186"/>
      <c r="D305" s="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AE305">
        <v>15</v>
      </c>
      <c r="AF305">
        <v>21</v>
      </c>
    </row>
    <row r="306" spans="1:33" x14ac:dyDescent="0.2">
      <c r="A306" s="154"/>
      <c r="B306" s="155" t="s">
        <v>31</v>
      </c>
      <c r="C306" s="187"/>
      <c r="D306" s="156"/>
      <c r="E306" s="157"/>
      <c r="F306" s="157"/>
      <c r="G306" s="182">
        <f>G8+G74+G100+G108+G143+G154+G165+G169+G173+G184+G215+G239+G242+G249+G281+G293</f>
        <v>0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AE306">
        <f>SUMIF(L7:L304,AE305,G7:G304)</f>
        <v>0</v>
      </c>
      <c r="AF306">
        <f>SUMIF(L7:L304,AF305,G7:G304)</f>
        <v>0</v>
      </c>
      <c r="AG306" t="s">
        <v>400</v>
      </c>
    </row>
    <row r="307" spans="1:33" x14ac:dyDescent="0.2">
      <c r="A307" s="5"/>
      <c r="B307" s="6"/>
      <c r="C307" s="186"/>
      <c r="D307" s="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33" x14ac:dyDescent="0.2">
      <c r="A308" s="5"/>
      <c r="B308" s="6"/>
      <c r="C308" s="186"/>
      <c r="D308" s="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33" x14ac:dyDescent="0.2">
      <c r="A309" s="237" t="s">
        <v>401</v>
      </c>
      <c r="B309" s="237"/>
      <c r="C309" s="238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33" x14ac:dyDescent="0.2">
      <c r="A310" s="239"/>
      <c r="B310" s="240"/>
      <c r="C310" s="241"/>
      <c r="D310" s="240"/>
      <c r="E310" s="240"/>
      <c r="F310" s="240"/>
      <c r="G310" s="242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AG310" t="s">
        <v>402</v>
      </c>
    </row>
    <row r="311" spans="1:33" x14ac:dyDescent="0.2">
      <c r="A311" s="243"/>
      <c r="B311" s="244"/>
      <c r="C311" s="245"/>
      <c r="D311" s="244"/>
      <c r="E311" s="244"/>
      <c r="F311" s="244"/>
      <c r="G311" s="24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33" x14ac:dyDescent="0.2">
      <c r="A312" s="243"/>
      <c r="B312" s="244"/>
      <c r="C312" s="245"/>
      <c r="D312" s="244"/>
      <c r="E312" s="244"/>
      <c r="F312" s="244"/>
      <c r="G312" s="24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33" x14ac:dyDescent="0.2">
      <c r="A313" s="243"/>
      <c r="B313" s="244"/>
      <c r="C313" s="245"/>
      <c r="D313" s="244"/>
      <c r="E313" s="244"/>
      <c r="F313" s="244"/>
      <c r="G313" s="24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33" x14ac:dyDescent="0.2">
      <c r="A314" s="247"/>
      <c r="B314" s="248"/>
      <c r="C314" s="249"/>
      <c r="D314" s="248"/>
      <c r="E314" s="248"/>
      <c r="F314" s="248"/>
      <c r="G314" s="250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33" x14ac:dyDescent="0.2">
      <c r="A315" s="5"/>
      <c r="B315" s="6"/>
      <c r="C315" s="186"/>
      <c r="D315" s="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33" x14ac:dyDescent="0.2">
      <c r="C316" s="188"/>
      <c r="D316" s="142"/>
      <c r="AG316" t="s">
        <v>404</v>
      </c>
    </row>
    <row r="317" spans="1:33" x14ac:dyDescent="0.2">
      <c r="D317" s="142"/>
    </row>
    <row r="318" spans="1:33" x14ac:dyDescent="0.2">
      <c r="D318" s="142"/>
    </row>
    <row r="319" spans="1:33" x14ac:dyDescent="0.2">
      <c r="D319" s="142"/>
    </row>
    <row r="320" spans="1:33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198">
    <mergeCell ref="C297:G297"/>
    <mergeCell ref="C299:G299"/>
    <mergeCell ref="C279:G279"/>
    <mergeCell ref="C283:G283"/>
    <mergeCell ref="C285:G285"/>
    <mergeCell ref="C287:G287"/>
    <mergeCell ref="C289:G289"/>
    <mergeCell ref="C295:G295"/>
    <mergeCell ref="C270:G270"/>
    <mergeCell ref="C272:G272"/>
    <mergeCell ref="C273:G273"/>
    <mergeCell ref="C275:G275"/>
    <mergeCell ref="C276:G276"/>
    <mergeCell ref="C278:G278"/>
    <mergeCell ref="C263:G263"/>
    <mergeCell ref="C264:G264"/>
    <mergeCell ref="C265:G265"/>
    <mergeCell ref="C266:G266"/>
    <mergeCell ref="C267:G267"/>
    <mergeCell ref="C269:G269"/>
    <mergeCell ref="C252:G252"/>
    <mergeCell ref="C254:G254"/>
    <mergeCell ref="C255:G255"/>
    <mergeCell ref="C259:G259"/>
    <mergeCell ref="C260:G260"/>
    <mergeCell ref="C262:G262"/>
    <mergeCell ref="C241:G241"/>
    <mergeCell ref="C244:G244"/>
    <mergeCell ref="C245:G245"/>
    <mergeCell ref="C247:G247"/>
    <mergeCell ref="C248:G248"/>
    <mergeCell ref="C251:G251"/>
    <mergeCell ref="C232:G232"/>
    <mergeCell ref="C233:G233"/>
    <mergeCell ref="C235:G235"/>
    <mergeCell ref="C236:G236"/>
    <mergeCell ref="C237:G237"/>
    <mergeCell ref="C238:G238"/>
    <mergeCell ref="C224:G224"/>
    <mergeCell ref="C225:G225"/>
    <mergeCell ref="C227:G227"/>
    <mergeCell ref="C228:G228"/>
    <mergeCell ref="C229:G229"/>
    <mergeCell ref="C230:G230"/>
    <mergeCell ref="C217:G217"/>
    <mergeCell ref="C218:G218"/>
    <mergeCell ref="C219:G219"/>
    <mergeCell ref="C220:G220"/>
    <mergeCell ref="C222:G222"/>
    <mergeCell ref="C223:G223"/>
    <mergeCell ref="C206:G206"/>
    <mergeCell ref="C208:G208"/>
    <mergeCell ref="C210:G210"/>
    <mergeCell ref="C211:G211"/>
    <mergeCell ref="C212:G212"/>
    <mergeCell ref="C213:G213"/>
    <mergeCell ref="C196:G196"/>
    <mergeCell ref="C197:G197"/>
    <mergeCell ref="C199:G199"/>
    <mergeCell ref="C200:G200"/>
    <mergeCell ref="C202:G202"/>
    <mergeCell ref="C204:G204"/>
    <mergeCell ref="C188:G188"/>
    <mergeCell ref="C189:G189"/>
    <mergeCell ref="C191:G191"/>
    <mergeCell ref="C192:G192"/>
    <mergeCell ref="C194:G194"/>
    <mergeCell ref="C195:G195"/>
    <mergeCell ref="C177:G177"/>
    <mergeCell ref="C179:G179"/>
    <mergeCell ref="C181:G181"/>
    <mergeCell ref="C183:G183"/>
    <mergeCell ref="C186:G186"/>
    <mergeCell ref="C187:G187"/>
    <mergeCell ref="C161:G161"/>
    <mergeCell ref="C163:G163"/>
    <mergeCell ref="C164:G164"/>
    <mergeCell ref="C171:G171"/>
    <mergeCell ref="C172:G172"/>
    <mergeCell ref="C175:G175"/>
    <mergeCell ref="C150:G150"/>
    <mergeCell ref="C151:G151"/>
    <mergeCell ref="C152:G152"/>
    <mergeCell ref="C153:G153"/>
    <mergeCell ref="C156:G156"/>
    <mergeCell ref="C158:G158"/>
    <mergeCell ref="C141:G141"/>
    <mergeCell ref="C142:G142"/>
    <mergeCell ref="C145:G145"/>
    <mergeCell ref="C146:G146"/>
    <mergeCell ref="C147:G147"/>
    <mergeCell ref="C148:G148"/>
    <mergeCell ref="C133:G133"/>
    <mergeCell ref="C135:G135"/>
    <mergeCell ref="C136:G136"/>
    <mergeCell ref="C137:G137"/>
    <mergeCell ref="C138:G138"/>
    <mergeCell ref="C139:G139"/>
    <mergeCell ref="C126:G126"/>
    <mergeCell ref="C127:G127"/>
    <mergeCell ref="C128:G128"/>
    <mergeCell ref="C130:G130"/>
    <mergeCell ref="C131:G131"/>
    <mergeCell ref="C132:G132"/>
    <mergeCell ref="C118:G118"/>
    <mergeCell ref="C120:G120"/>
    <mergeCell ref="C121:G121"/>
    <mergeCell ref="C122:G122"/>
    <mergeCell ref="C123:G123"/>
    <mergeCell ref="C125:G125"/>
    <mergeCell ref="C111:G111"/>
    <mergeCell ref="C112:G112"/>
    <mergeCell ref="C113:G113"/>
    <mergeCell ref="C115:G115"/>
    <mergeCell ref="C116:G116"/>
    <mergeCell ref="C117:G117"/>
    <mergeCell ref="C99:G99"/>
    <mergeCell ref="C102:G102"/>
    <mergeCell ref="C104:G104"/>
    <mergeCell ref="C105:G105"/>
    <mergeCell ref="C107:G107"/>
    <mergeCell ref="C110:G110"/>
    <mergeCell ref="C91:G91"/>
    <mergeCell ref="C92:G92"/>
    <mergeCell ref="C93:G93"/>
    <mergeCell ref="C95:G95"/>
    <mergeCell ref="C96:G96"/>
    <mergeCell ref="C98:G98"/>
    <mergeCell ref="C83:G83"/>
    <mergeCell ref="C84:G84"/>
    <mergeCell ref="C86:G86"/>
    <mergeCell ref="C87:G87"/>
    <mergeCell ref="C88:G88"/>
    <mergeCell ref="C89:G89"/>
    <mergeCell ref="C73:G73"/>
    <mergeCell ref="C76:G76"/>
    <mergeCell ref="C77:G77"/>
    <mergeCell ref="C79:G79"/>
    <mergeCell ref="C80:G80"/>
    <mergeCell ref="C81:G81"/>
    <mergeCell ref="C66:G66"/>
    <mergeCell ref="C67:G67"/>
    <mergeCell ref="C69:G69"/>
    <mergeCell ref="C70:G70"/>
    <mergeCell ref="C71:G71"/>
    <mergeCell ref="C72:G72"/>
    <mergeCell ref="C43:G43"/>
    <mergeCell ref="C59:G59"/>
    <mergeCell ref="C60:G60"/>
    <mergeCell ref="C61:G61"/>
    <mergeCell ref="C62:G62"/>
    <mergeCell ref="C64:G64"/>
    <mergeCell ref="C65:G65"/>
    <mergeCell ref="C52:G52"/>
    <mergeCell ref="C53:G53"/>
    <mergeCell ref="C54:G54"/>
    <mergeCell ref="C55:G55"/>
    <mergeCell ref="C56:G56"/>
    <mergeCell ref="C58:G58"/>
    <mergeCell ref="A1:G1"/>
    <mergeCell ref="C2:G2"/>
    <mergeCell ref="C3:G3"/>
    <mergeCell ref="C4:G4"/>
    <mergeCell ref="C29:G29"/>
    <mergeCell ref="C31:G31"/>
    <mergeCell ref="C32:G32"/>
    <mergeCell ref="C33:G33"/>
    <mergeCell ref="C34:G34"/>
    <mergeCell ref="C22:G22"/>
    <mergeCell ref="C23:G23"/>
    <mergeCell ref="C25:G25"/>
    <mergeCell ref="C26:G26"/>
    <mergeCell ref="C27:G27"/>
    <mergeCell ref="C28:G28"/>
    <mergeCell ref="A309:C309"/>
    <mergeCell ref="A310:G314"/>
    <mergeCell ref="C10:G10"/>
    <mergeCell ref="C11:G11"/>
    <mergeCell ref="C12:G12"/>
    <mergeCell ref="C13:G13"/>
    <mergeCell ref="C15:G15"/>
    <mergeCell ref="C16:G16"/>
    <mergeCell ref="C17:G17"/>
    <mergeCell ref="C18:G18"/>
    <mergeCell ref="C20:G20"/>
    <mergeCell ref="C21:G21"/>
    <mergeCell ref="C36:G36"/>
    <mergeCell ref="C44:G44"/>
    <mergeCell ref="C46:G46"/>
    <mergeCell ref="C47:G47"/>
    <mergeCell ref="C48:G48"/>
    <mergeCell ref="C49:G49"/>
    <mergeCell ref="C50:G50"/>
    <mergeCell ref="C37:G37"/>
    <mergeCell ref="C38:G38"/>
    <mergeCell ref="C39:G39"/>
    <mergeCell ref="C41:G41"/>
    <mergeCell ref="C42:G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Šipoš</dc:creator>
  <cp:lastModifiedBy>Monika Hlosková</cp:lastModifiedBy>
  <cp:lastPrinted>2014-02-28T09:52:57Z</cp:lastPrinted>
  <dcterms:created xsi:type="dcterms:W3CDTF">2009-04-08T07:15:50Z</dcterms:created>
  <dcterms:modified xsi:type="dcterms:W3CDTF">2018-11-29T10:38:34Z</dcterms:modified>
</cp:coreProperties>
</file>